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45" yWindow="-225" windowWidth="4665" windowHeight="10830" firstSheet="3" activeTab="3"/>
  </bookViews>
  <sheets>
    <sheet name="CatCon" sheetId="1" r:id="rId1"/>
    <sheet name="DepthKno" sheetId="2" r:id="rId2"/>
    <sheet name="RangeKnowledge" sheetId="14" r:id="rId3"/>
    <sheet name="Coding Matrix" sheetId="5" r:id="rId4"/>
  </sheets>
  <calcPr calcId="125725"/>
</workbook>
</file>

<file path=xl/calcChain.xml><?xml version="1.0" encoding="utf-8"?>
<calcChain xmlns="http://schemas.openxmlformats.org/spreadsheetml/2006/main">
  <c r="H5" i="1"/>
  <c r="H10" i="14"/>
  <c r="H7"/>
  <c r="G27"/>
  <c r="F27"/>
  <c r="G26"/>
  <c r="F26"/>
  <c r="I7"/>
  <c r="I10"/>
  <c r="I25" s="1"/>
  <c r="I13"/>
  <c r="I16"/>
  <c r="I19"/>
  <c r="I22"/>
  <c r="H13"/>
  <c r="H16"/>
  <c r="H19"/>
  <c r="H22"/>
  <c r="H25"/>
  <c r="G25"/>
  <c r="F25"/>
  <c r="D25"/>
  <c r="C25"/>
  <c r="G24"/>
  <c r="G23"/>
  <c r="G22"/>
  <c r="G21"/>
  <c r="G20"/>
  <c r="G18"/>
  <c r="G17"/>
  <c r="G16"/>
  <c r="G15"/>
  <c r="G14"/>
  <c r="G13"/>
  <c r="G11"/>
  <c r="G10"/>
  <c r="G9"/>
  <c r="G8"/>
  <c r="G7"/>
  <c r="G21" i="1"/>
  <c r="H13" i="2"/>
  <c r="I7"/>
  <c r="I10"/>
  <c r="I13"/>
  <c r="I16"/>
  <c r="I19"/>
  <c r="I22"/>
  <c r="I25"/>
  <c r="H7"/>
  <c r="H10"/>
  <c r="H16"/>
  <c r="H19"/>
  <c r="H22"/>
  <c r="H25"/>
  <c r="I20" i="1"/>
  <c r="H20"/>
  <c r="H17"/>
  <c r="I17"/>
  <c r="I14"/>
  <c r="H14"/>
  <c r="I11"/>
  <c r="H11"/>
  <c r="I8"/>
  <c r="H8"/>
  <c r="H23" s="1"/>
  <c r="I5"/>
  <c r="G5"/>
  <c r="G6"/>
  <c r="G20"/>
  <c r="G19"/>
  <c r="G7" i="2"/>
  <c r="G10"/>
  <c r="I23" i="1"/>
  <c r="G27" i="2"/>
  <c r="G26"/>
  <c r="G25"/>
  <c r="G24"/>
  <c r="G23"/>
  <c r="G22"/>
  <c r="G21"/>
  <c r="G20"/>
  <c r="G18"/>
  <c r="G17"/>
  <c r="G16"/>
  <c r="G15"/>
  <c r="G14"/>
  <c r="G13"/>
  <c r="G11"/>
  <c r="G9"/>
  <c r="G8"/>
  <c r="F27"/>
  <c r="F26"/>
  <c r="F25"/>
  <c r="D25"/>
  <c r="C25"/>
  <c r="G25" i="1"/>
  <c r="G24"/>
  <c r="G23"/>
  <c r="F25"/>
  <c r="F24"/>
  <c r="F23"/>
  <c r="D23"/>
  <c r="C23"/>
  <c r="G22"/>
  <c r="G18"/>
  <c r="G16"/>
  <c r="G15"/>
  <c r="G14"/>
  <c r="G13"/>
  <c r="G12"/>
  <c r="G11"/>
  <c r="G9"/>
  <c r="G8"/>
  <c r="G7"/>
</calcChain>
</file>

<file path=xl/sharedStrings.xml><?xml version="1.0" encoding="utf-8"?>
<sst xmlns="http://schemas.openxmlformats.org/spreadsheetml/2006/main" count="231" uniqueCount="163">
  <si>
    <t>Categorical Concurrence</t>
  </si>
  <si>
    <t>Standards</t>
  </si>
  <si>
    <t>Level</t>
  </si>
  <si>
    <t>Title</t>
  </si>
  <si>
    <t>Level by Objective</t>
  </si>
  <si>
    <t>Hits</t>
  </si>
  <si>
    <t># of Objs  
by  
Level</t>
  </si>
  <si>
    <t>% within                   
Std by Level</t>
  </si>
  <si>
    <t>Mean</t>
  </si>
  <si>
    <t>Categorical  
Concurrence  
Acceptable</t>
  </si>
  <si>
    <t>Total</t>
  </si>
  <si>
    <t xml:space="preserve">S.D      </t>
  </si>
  <si>
    <t># of 
Goals</t>
  </si>
  <si>
    <t># of  
Objs</t>
  </si>
  <si>
    <t>10-Strand A-Numbers</t>
  </si>
  <si>
    <t>10-Strand B-Operations</t>
  </si>
  <si>
    <t>10-Strand C-Pattern</t>
  </si>
  <si>
    <t>10 -Strand D-Measurement</t>
  </si>
  <si>
    <t>10-Strand E-Geometry</t>
  </si>
  <si>
    <t>10-Strand F- Data Management  
and Probability</t>
  </si>
  <si>
    <t>Depth-of-Knowledge Consistency</t>
  </si>
  <si>
    <t xml:space="preserve"># of  
Objs  
</t>
  </si>
  <si>
    <t>% of  
Std</t>
  </si>
  <si>
    <t>Level of Item w.r.t. Standard</t>
  </si>
  <si>
    <t>% Under</t>
  </si>
  <si>
    <t>% At</t>
  </si>
  <si>
    <t>% Above</t>
  </si>
  <si>
    <t>Depth-of- 
Knowledge  
Consistency</t>
  </si>
  <si>
    <t xml:space="preserve">% of                   
Std </t>
  </si>
  <si>
    <t>Index</t>
  </si>
  <si>
    <t>Balance of  
Representation  
Acceptable</t>
  </si>
  <si>
    <t>Range-of-Knowledge Correspondence and Balance of Representation</t>
  </si>
  <si>
    <t>Sl.No.</t>
  </si>
  <si>
    <r>
      <rPr>
        <b/>
        <sz val="11"/>
        <color indexed="8"/>
        <rFont val="Calibri"/>
        <family val="2"/>
      </rPr>
      <t>Sl.N</t>
    </r>
    <r>
      <rPr>
        <sz val="11"/>
        <color theme="1"/>
        <rFont val="Calibri"/>
        <family val="2"/>
        <scheme val="minor"/>
      </rPr>
      <t>o.</t>
    </r>
  </si>
  <si>
    <t>% of  
Total</t>
  </si>
  <si>
    <t>% of Hits in  
Std/Total Hits</t>
  </si>
  <si>
    <t>Level by  
Objective</t>
  </si>
  <si>
    <t>Range of  
Objectives</t>
  </si>
  <si>
    <t>Balance Index 
(1 perfect, 
0 no balance)</t>
  </si>
  <si>
    <t>10 -Strand D- 
Measurement</t>
  </si>
  <si>
    <t>Range-of- 
Knowledge  
Acceptance</t>
  </si>
  <si>
    <t># of Objs  
Hit</t>
  </si>
  <si>
    <t>Competency</t>
  </si>
  <si>
    <t>1a</t>
  </si>
  <si>
    <t>1b</t>
  </si>
  <si>
    <t>2a</t>
  </si>
  <si>
    <t>2b</t>
  </si>
  <si>
    <t>3a</t>
  </si>
  <si>
    <t>3b</t>
  </si>
  <si>
    <t>3c</t>
  </si>
  <si>
    <t>4a</t>
  </si>
  <si>
    <t>5a</t>
  </si>
  <si>
    <t>6a</t>
  </si>
  <si>
    <t>6b</t>
  </si>
  <si>
    <t>6c</t>
  </si>
  <si>
    <t>7a</t>
  </si>
  <si>
    <t>7b</t>
  </si>
  <si>
    <t>7c</t>
  </si>
  <si>
    <t>7d</t>
  </si>
  <si>
    <t>8a</t>
  </si>
  <si>
    <t>9a</t>
  </si>
  <si>
    <t>10a</t>
  </si>
  <si>
    <t>11a</t>
  </si>
  <si>
    <t>12a</t>
  </si>
  <si>
    <t>13a</t>
  </si>
  <si>
    <t>14a</t>
  </si>
  <si>
    <t>15a</t>
  </si>
  <si>
    <t>15b</t>
  </si>
  <si>
    <t>16a</t>
  </si>
  <si>
    <t>16b</t>
  </si>
  <si>
    <t>16c</t>
  </si>
  <si>
    <t>17a</t>
  </si>
  <si>
    <t>17b</t>
  </si>
  <si>
    <t>18a</t>
  </si>
  <si>
    <t>19a</t>
  </si>
  <si>
    <t>20a</t>
  </si>
  <si>
    <t>21a</t>
  </si>
  <si>
    <t>22a</t>
  </si>
  <si>
    <t>23a</t>
  </si>
  <si>
    <t>23b</t>
  </si>
  <si>
    <t>23c</t>
  </si>
  <si>
    <t>24a</t>
  </si>
  <si>
    <t>25a</t>
  </si>
  <si>
    <t>26a</t>
  </si>
  <si>
    <t>26b</t>
  </si>
  <si>
    <t>S</t>
  </si>
  <si>
    <t>G</t>
  </si>
  <si>
    <t>O</t>
  </si>
  <si>
    <t>R-1</t>
  </si>
  <si>
    <t>C-1</t>
  </si>
  <si>
    <t>R-2</t>
  </si>
  <si>
    <t>10-A</t>
  </si>
  <si>
    <t>10-A1</t>
  </si>
  <si>
    <t>10-A2</t>
  </si>
  <si>
    <t>10-A3</t>
  </si>
  <si>
    <t>10-A4</t>
  </si>
  <si>
    <t>10-A5</t>
  </si>
  <si>
    <t>10-A6</t>
  </si>
  <si>
    <t>10-B</t>
  </si>
  <si>
    <t>10-B1</t>
  </si>
  <si>
    <t>10-B2</t>
  </si>
  <si>
    <t>10-B3</t>
  </si>
  <si>
    <t>10-B4</t>
  </si>
  <si>
    <t>10-C</t>
  </si>
  <si>
    <t>10-C1</t>
  </si>
  <si>
    <t>10-C2</t>
  </si>
  <si>
    <t>10-C3</t>
  </si>
  <si>
    <t>10-C4</t>
  </si>
  <si>
    <t>10-C5</t>
  </si>
  <si>
    <t>10-C6</t>
  </si>
  <si>
    <t>10-C7</t>
  </si>
  <si>
    <t>10-C8</t>
  </si>
  <si>
    <t>10-C9</t>
  </si>
  <si>
    <t>10-C10</t>
  </si>
  <si>
    <t>10-C11</t>
  </si>
  <si>
    <t>10-C12</t>
  </si>
  <si>
    <t>10-C13</t>
  </si>
  <si>
    <t>10-C14</t>
  </si>
  <si>
    <t>10-C15</t>
  </si>
  <si>
    <t>10-C16</t>
  </si>
  <si>
    <t>10-C17</t>
  </si>
  <si>
    <t>10-C18</t>
  </si>
  <si>
    <t>10-C19</t>
  </si>
  <si>
    <t>10-C20</t>
  </si>
  <si>
    <t>10-C21</t>
  </si>
  <si>
    <t>10-C22</t>
  </si>
  <si>
    <t>10-C23</t>
  </si>
  <si>
    <t>10-C24</t>
  </si>
  <si>
    <t>10-C25</t>
  </si>
  <si>
    <t>10-D</t>
  </si>
  <si>
    <t>10-D1</t>
  </si>
  <si>
    <t>10-D2</t>
  </si>
  <si>
    <t>10-D3</t>
  </si>
  <si>
    <t>10-D4</t>
  </si>
  <si>
    <t>10-D5</t>
  </si>
  <si>
    <t>10-D6</t>
  </si>
  <si>
    <t>10-D7</t>
  </si>
  <si>
    <t>10-D8</t>
  </si>
  <si>
    <t>10-D9</t>
  </si>
  <si>
    <t>10-D10</t>
  </si>
  <si>
    <t>10-D11</t>
  </si>
  <si>
    <t>10-D12</t>
  </si>
  <si>
    <t>10-D13</t>
  </si>
  <si>
    <t>10-E</t>
  </si>
  <si>
    <t>10-E1</t>
  </si>
  <si>
    <t>10-E2</t>
  </si>
  <si>
    <t>10-E3</t>
  </si>
  <si>
    <t>10-E4</t>
  </si>
  <si>
    <t>10-E5</t>
  </si>
  <si>
    <t>10-E6</t>
  </si>
  <si>
    <t>10-F</t>
  </si>
  <si>
    <t>10-F1</t>
  </si>
  <si>
    <t>10-F2</t>
  </si>
  <si>
    <t>10-F3</t>
  </si>
  <si>
    <t>10-F4</t>
  </si>
  <si>
    <t>10-F5</t>
  </si>
  <si>
    <t>10-F6</t>
  </si>
  <si>
    <t>10-F7</t>
  </si>
  <si>
    <t>No</t>
  </si>
  <si>
    <t>Yes</t>
  </si>
  <si>
    <t>Weak</t>
  </si>
  <si>
    <t>Test Item Number</t>
  </si>
  <si>
    <t>Appendix 4: A Sample of the Coding Matrix  Used in the Alignment Study</t>
  </si>
</sst>
</file>

<file path=xl/styles.xml><?xml version="1.0" encoding="utf-8"?>
<styleSheet xmlns="http://schemas.openxmlformats.org/spreadsheetml/2006/main">
  <numFmts count="1">
    <numFmt numFmtId="184" formatCode="0.0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84" fontId="0" fillId="0" borderId="9" xfId="0" applyNumberFormat="1" applyBorder="1" applyAlignment="1">
      <alignment horizontal="center" vertical="center"/>
    </xf>
    <xf numFmtId="184" fontId="0" fillId="0" borderId="4" xfId="0" applyNumberForma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0" xfId="0" applyFont="1" applyAlignment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J5" sqref="J5:J22"/>
    </sheetView>
  </sheetViews>
  <sheetFormatPr defaultRowHeight="15"/>
  <cols>
    <col min="1" max="1" width="9.140625" style="4"/>
    <col min="2" max="2" width="28.7109375" style="4" bestFit="1" customWidth="1"/>
    <col min="3" max="3" width="5.85546875" style="4" bestFit="1" customWidth="1"/>
    <col min="4" max="4" width="5" style="4" bestFit="1" customWidth="1"/>
    <col min="5" max="5" width="5.7109375" style="4" bestFit="1" customWidth="1"/>
    <col min="6" max="6" width="9.140625" style="4"/>
    <col min="7" max="7" width="12" style="4" bestFit="1" customWidth="1"/>
    <col min="8" max="8" width="6" style="4" bestFit="1" customWidth="1"/>
    <col min="9" max="9" width="6.42578125" style="4" bestFit="1" customWidth="1"/>
    <col min="10" max="10" width="13.42578125" style="4" customWidth="1"/>
    <col min="11" max="16384" width="9.140625" style="4"/>
  </cols>
  <sheetData>
    <row r="1" spans="1:12">
      <c r="B1" s="27" t="s">
        <v>0</v>
      </c>
      <c r="C1" s="27"/>
      <c r="D1" s="27"/>
      <c r="E1" s="27"/>
      <c r="F1" s="27"/>
      <c r="G1" s="27"/>
      <c r="H1" s="27"/>
      <c r="I1" s="27"/>
      <c r="J1" s="27"/>
    </row>
    <row r="2" spans="1:12" s="6" customFormat="1" ht="16.5" customHeight="1"/>
    <row r="3" spans="1:12">
      <c r="A3" s="26" t="s">
        <v>32</v>
      </c>
      <c r="B3" s="8" t="s">
        <v>1</v>
      </c>
      <c r="C3" s="7"/>
      <c r="D3" s="7"/>
      <c r="E3" s="26" t="s">
        <v>4</v>
      </c>
      <c r="F3" s="26"/>
      <c r="G3" s="26"/>
      <c r="H3" s="26" t="s">
        <v>5</v>
      </c>
      <c r="I3" s="26"/>
      <c r="J3" s="5"/>
    </row>
    <row r="4" spans="1:12" ht="45">
      <c r="A4" s="26"/>
      <c r="B4" s="2" t="s">
        <v>3</v>
      </c>
      <c r="C4" s="3" t="s">
        <v>12</v>
      </c>
      <c r="D4" s="3" t="s">
        <v>13</v>
      </c>
      <c r="E4" s="2" t="s">
        <v>2</v>
      </c>
      <c r="F4" s="3" t="s">
        <v>6</v>
      </c>
      <c r="G4" s="3" t="s">
        <v>7</v>
      </c>
      <c r="H4" s="2" t="s">
        <v>8</v>
      </c>
      <c r="I4" s="2" t="s">
        <v>11</v>
      </c>
      <c r="J4" s="3" t="s">
        <v>9</v>
      </c>
    </row>
    <row r="5" spans="1:12">
      <c r="A5" s="26">
        <v>1</v>
      </c>
      <c r="B5" s="24" t="s">
        <v>14</v>
      </c>
      <c r="C5" s="21">
        <v>3</v>
      </c>
      <c r="D5" s="21">
        <v>6</v>
      </c>
      <c r="E5" s="5">
        <v>1</v>
      </c>
      <c r="F5" s="5">
        <v>2</v>
      </c>
      <c r="G5" s="15">
        <f>(F5/D5)*100</f>
        <v>33.333333333333329</v>
      </c>
      <c r="H5" s="21">
        <f>(3+2+3+3+3)/5</f>
        <v>2.8</v>
      </c>
      <c r="I5" s="21">
        <f>STDEV(3,2,3,3,3)</f>
        <v>0.44721359549995715</v>
      </c>
      <c r="J5" s="21" t="s">
        <v>158</v>
      </c>
      <c r="L5" s="21"/>
    </row>
    <row r="6" spans="1:12">
      <c r="A6" s="26"/>
      <c r="B6" s="24"/>
      <c r="C6" s="22"/>
      <c r="D6" s="22"/>
      <c r="E6" s="5">
        <v>2</v>
      </c>
      <c r="F6" s="5">
        <v>4</v>
      </c>
      <c r="G6" s="15">
        <f>(F6/D5)*100</f>
        <v>66.666666666666657</v>
      </c>
      <c r="H6" s="22"/>
      <c r="I6" s="22"/>
      <c r="J6" s="22"/>
      <c r="L6" s="22"/>
    </row>
    <row r="7" spans="1:12">
      <c r="A7" s="26"/>
      <c r="B7" s="25"/>
      <c r="C7" s="23"/>
      <c r="D7" s="23"/>
      <c r="E7" s="5">
        <v>3</v>
      </c>
      <c r="F7" s="5">
        <v>0</v>
      </c>
      <c r="G7" s="5">
        <f>(F7/D5)*100</f>
        <v>0</v>
      </c>
      <c r="H7" s="23"/>
      <c r="I7" s="23"/>
      <c r="J7" s="23"/>
      <c r="L7" s="23"/>
    </row>
    <row r="8" spans="1:12">
      <c r="A8" s="26">
        <v>2</v>
      </c>
      <c r="B8" s="24" t="s">
        <v>15</v>
      </c>
      <c r="C8" s="21">
        <v>3</v>
      </c>
      <c r="D8" s="21">
        <v>4</v>
      </c>
      <c r="E8" s="5">
        <v>1</v>
      </c>
      <c r="F8" s="5">
        <v>2</v>
      </c>
      <c r="G8" s="5">
        <f>(F8/D8)*100</f>
        <v>50</v>
      </c>
      <c r="H8" s="21">
        <f>AVERAGE(7,8,7,7,7)</f>
        <v>7.2</v>
      </c>
      <c r="I8" s="21">
        <f>STDEV(7,8,7,7,7)</f>
        <v>0.44721359549996109</v>
      </c>
      <c r="J8" s="21" t="s">
        <v>159</v>
      </c>
    </row>
    <row r="9" spans="1:12">
      <c r="A9" s="26"/>
      <c r="B9" s="24"/>
      <c r="C9" s="22"/>
      <c r="D9" s="22"/>
      <c r="E9" s="5">
        <v>2</v>
      </c>
      <c r="F9" s="5">
        <v>2</v>
      </c>
      <c r="G9" s="5">
        <f>(F9/D8)*100</f>
        <v>50</v>
      </c>
      <c r="H9" s="22"/>
      <c r="I9" s="22"/>
      <c r="J9" s="22"/>
      <c r="L9" s="21"/>
    </row>
    <row r="10" spans="1:12">
      <c r="A10" s="26"/>
      <c r="B10" s="25"/>
      <c r="C10" s="23"/>
      <c r="D10" s="23"/>
      <c r="E10" s="5">
        <v>3</v>
      </c>
      <c r="F10" s="5">
        <v>0</v>
      </c>
      <c r="G10" s="5">
        <v>0</v>
      </c>
      <c r="H10" s="23"/>
      <c r="I10" s="23"/>
      <c r="J10" s="23"/>
      <c r="L10" s="22"/>
    </row>
    <row r="11" spans="1:12">
      <c r="A11" s="26">
        <v>3</v>
      </c>
      <c r="B11" s="24" t="s">
        <v>16</v>
      </c>
      <c r="C11" s="21">
        <v>6</v>
      </c>
      <c r="D11" s="21">
        <v>25</v>
      </c>
      <c r="E11" s="5">
        <v>1</v>
      </c>
      <c r="F11" s="5">
        <v>3</v>
      </c>
      <c r="G11" s="5">
        <f>(3/25)*100</f>
        <v>12</v>
      </c>
      <c r="H11" s="21">
        <f>AVERAGE(33,23,23,30,23)</f>
        <v>26.4</v>
      </c>
      <c r="I11" s="21">
        <f>STDEV(33,23,23,30,23)</f>
        <v>4.7749345545253243</v>
      </c>
      <c r="J11" s="21" t="s">
        <v>159</v>
      </c>
      <c r="L11" s="23"/>
    </row>
    <row r="12" spans="1:12">
      <c r="A12" s="26"/>
      <c r="B12" s="24"/>
      <c r="C12" s="22"/>
      <c r="D12" s="22"/>
      <c r="E12" s="5">
        <v>2</v>
      </c>
      <c r="F12" s="5">
        <v>12</v>
      </c>
      <c r="G12" s="5">
        <f>(12/25)*100</f>
        <v>48</v>
      </c>
      <c r="H12" s="22"/>
      <c r="I12" s="22"/>
      <c r="J12" s="22"/>
    </row>
    <row r="13" spans="1:12">
      <c r="A13" s="26"/>
      <c r="B13" s="25"/>
      <c r="C13" s="23"/>
      <c r="D13" s="23"/>
      <c r="E13" s="5">
        <v>3</v>
      </c>
      <c r="F13" s="5">
        <v>10</v>
      </c>
      <c r="G13" s="5">
        <f>(10/25)*100</f>
        <v>40</v>
      </c>
      <c r="H13" s="23"/>
      <c r="I13" s="23"/>
      <c r="J13" s="23"/>
    </row>
    <row r="14" spans="1:12">
      <c r="A14" s="26">
        <v>4</v>
      </c>
      <c r="B14" s="24" t="s">
        <v>17</v>
      </c>
      <c r="C14" s="21">
        <v>3</v>
      </c>
      <c r="D14" s="21">
        <v>13</v>
      </c>
      <c r="E14" s="5">
        <v>1</v>
      </c>
      <c r="F14" s="5">
        <v>2</v>
      </c>
      <c r="G14" s="15">
        <f>(2/13)*100</f>
        <v>15.384615384615385</v>
      </c>
      <c r="H14" s="30">
        <f>AVERAGE(12,12,12,12,11)</f>
        <v>11.8</v>
      </c>
      <c r="I14" s="21">
        <f>STDEV(12,12,12,12,11)</f>
        <v>0.44721359549994522</v>
      </c>
      <c r="J14" s="21" t="s">
        <v>159</v>
      </c>
    </row>
    <row r="15" spans="1:12">
      <c r="A15" s="26"/>
      <c r="B15" s="24"/>
      <c r="C15" s="22"/>
      <c r="D15" s="22"/>
      <c r="E15" s="5">
        <v>2</v>
      </c>
      <c r="F15" s="5">
        <v>10</v>
      </c>
      <c r="G15" s="15">
        <f>(10/13)*100</f>
        <v>76.923076923076934</v>
      </c>
      <c r="H15" s="31"/>
      <c r="I15" s="22"/>
      <c r="J15" s="22"/>
    </row>
    <row r="16" spans="1:12">
      <c r="A16" s="26"/>
      <c r="B16" s="25"/>
      <c r="C16" s="23"/>
      <c r="D16" s="23"/>
      <c r="E16" s="5">
        <v>3</v>
      </c>
      <c r="F16" s="5">
        <v>1</v>
      </c>
      <c r="G16" s="15">
        <f>(1/13)*100</f>
        <v>7.6923076923076925</v>
      </c>
      <c r="H16" s="32"/>
      <c r="I16" s="23"/>
      <c r="J16" s="23"/>
    </row>
    <row r="17" spans="1:10">
      <c r="A17" s="26">
        <v>5</v>
      </c>
      <c r="B17" s="24" t="s">
        <v>18</v>
      </c>
      <c r="C17" s="21">
        <v>5</v>
      </c>
      <c r="D17" s="21">
        <v>6</v>
      </c>
      <c r="E17" s="5">
        <v>1</v>
      </c>
      <c r="F17" s="5">
        <v>0</v>
      </c>
      <c r="G17" s="5">
        <v>0</v>
      </c>
      <c r="H17" s="21">
        <f>AVERAGE(3,4,4,4,4)</f>
        <v>3.8</v>
      </c>
      <c r="I17" s="21">
        <f>STDEV(3,4,4,4,3)</f>
        <v>0.54772255750516674</v>
      </c>
      <c r="J17" s="21" t="s">
        <v>158</v>
      </c>
    </row>
    <row r="18" spans="1:10">
      <c r="A18" s="26"/>
      <c r="B18" s="24"/>
      <c r="C18" s="22"/>
      <c r="D18" s="22"/>
      <c r="E18" s="5">
        <v>2</v>
      </c>
      <c r="F18" s="5">
        <v>4</v>
      </c>
      <c r="G18" s="15">
        <f>(4/6)*100</f>
        <v>66.666666666666657</v>
      </c>
      <c r="H18" s="22"/>
      <c r="I18" s="22"/>
      <c r="J18" s="22"/>
    </row>
    <row r="19" spans="1:10">
      <c r="A19" s="26"/>
      <c r="B19" s="25"/>
      <c r="C19" s="23"/>
      <c r="D19" s="23"/>
      <c r="E19" s="5">
        <v>3</v>
      </c>
      <c r="F19" s="5">
        <v>2</v>
      </c>
      <c r="G19" s="15">
        <f>(2/6)*100</f>
        <v>33.333333333333329</v>
      </c>
      <c r="H19" s="23"/>
      <c r="I19" s="23"/>
      <c r="J19" s="23"/>
    </row>
    <row r="20" spans="1:10">
      <c r="A20" s="26">
        <v>6</v>
      </c>
      <c r="B20" s="28" t="s">
        <v>19</v>
      </c>
      <c r="C20" s="21">
        <v>6</v>
      </c>
      <c r="D20" s="21">
        <v>7</v>
      </c>
      <c r="E20" s="5">
        <v>1</v>
      </c>
      <c r="F20" s="5">
        <v>2</v>
      </c>
      <c r="G20" s="15">
        <f>(2/7)*100</f>
        <v>28.571428571428569</v>
      </c>
      <c r="H20" s="21">
        <f>AVERAGE(11,12,11,12,11)</f>
        <v>11.4</v>
      </c>
      <c r="I20" s="21">
        <f>STDEV(11,12,11,12,11)</f>
        <v>0.54772255750517651</v>
      </c>
      <c r="J20" s="21" t="s">
        <v>159</v>
      </c>
    </row>
    <row r="21" spans="1:10">
      <c r="A21" s="26"/>
      <c r="B21" s="28"/>
      <c r="C21" s="22"/>
      <c r="D21" s="22"/>
      <c r="E21" s="5">
        <v>2</v>
      </c>
      <c r="F21" s="5">
        <v>3</v>
      </c>
      <c r="G21" s="15">
        <f>(3/7)*100</f>
        <v>42.857142857142854</v>
      </c>
      <c r="H21" s="22"/>
      <c r="I21" s="22"/>
      <c r="J21" s="22"/>
    </row>
    <row r="22" spans="1:10">
      <c r="A22" s="26"/>
      <c r="B22" s="29"/>
      <c r="C22" s="23"/>
      <c r="D22" s="23"/>
      <c r="E22" s="5">
        <v>3</v>
      </c>
      <c r="F22" s="5">
        <v>2</v>
      </c>
      <c r="G22" s="15">
        <f>(2/7)*100</f>
        <v>28.571428571428569</v>
      </c>
      <c r="H22" s="23"/>
      <c r="I22" s="23"/>
      <c r="J22" s="23"/>
    </row>
    <row r="23" spans="1:10">
      <c r="A23" s="33" t="s">
        <v>10</v>
      </c>
      <c r="B23" s="34"/>
      <c r="C23" s="21">
        <f>SUM(C5:C22)</f>
        <v>26</v>
      </c>
      <c r="D23" s="21">
        <f>SUM(D5:D22)</f>
        <v>61</v>
      </c>
      <c r="E23" s="5">
        <v>1</v>
      </c>
      <c r="F23" s="5">
        <f>F5+F8+F11+F14+F17+F20</f>
        <v>11</v>
      </c>
      <c r="G23" s="16">
        <f>(11/61)*100</f>
        <v>18.032786885245901</v>
      </c>
      <c r="H23" s="21">
        <f>SUM(H5:H22)</f>
        <v>63.4</v>
      </c>
      <c r="I23" s="21">
        <f>STDEV(I5:I22)</f>
        <v>1.7510640664248012</v>
      </c>
      <c r="J23" s="21"/>
    </row>
    <row r="24" spans="1:10">
      <c r="A24" s="35"/>
      <c r="B24" s="36"/>
      <c r="C24" s="22"/>
      <c r="D24" s="22"/>
      <c r="E24" s="5">
        <v>2</v>
      </c>
      <c r="F24" s="5">
        <f>F6+F9+F12+F15+F18+F21</f>
        <v>35</v>
      </c>
      <c r="G24" s="16">
        <f>(35/61)*100</f>
        <v>57.377049180327866</v>
      </c>
      <c r="H24" s="22"/>
      <c r="I24" s="22"/>
      <c r="J24" s="22"/>
    </row>
    <row r="25" spans="1:10">
      <c r="A25" s="37"/>
      <c r="B25" s="38"/>
      <c r="C25" s="23"/>
      <c r="D25" s="23"/>
      <c r="E25" s="5">
        <v>3</v>
      </c>
      <c r="F25" s="5">
        <f>F7+F10+F13+F16+F19+F22</f>
        <v>15</v>
      </c>
      <c r="G25" s="16">
        <f>(15/61)*100</f>
        <v>24.590163934426229</v>
      </c>
      <c r="H25" s="23"/>
      <c r="I25" s="23"/>
      <c r="J25" s="23"/>
    </row>
  </sheetData>
  <mergeCells count="54">
    <mergeCell ref="J23:J25"/>
    <mergeCell ref="B17:B19"/>
    <mergeCell ref="A23:B25"/>
    <mergeCell ref="C23:C25"/>
    <mergeCell ref="D23:D25"/>
    <mergeCell ref="H23:H25"/>
    <mergeCell ref="H20:H22"/>
    <mergeCell ref="I23:I25"/>
    <mergeCell ref="C17:C19"/>
    <mergeCell ref="C20:C22"/>
    <mergeCell ref="D20:D22"/>
    <mergeCell ref="H17:H19"/>
    <mergeCell ref="J5:J7"/>
    <mergeCell ref="J8:J10"/>
    <mergeCell ref="J11:J13"/>
    <mergeCell ref="J14:J16"/>
    <mergeCell ref="J17:J19"/>
    <mergeCell ref="J20:J22"/>
    <mergeCell ref="H8:H10"/>
    <mergeCell ref="H11:H13"/>
    <mergeCell ref="H14:H16"/>
    <mergeCell ref="I14:I16"/>
    <mergeCell ref="I17:I19"/>
    <mergeCell ref="I20:I22"/>
    <mergeCell ref="A20:A22"/>
    <mergeCell ref="C5:C7"/>
    <mergeCell ref="D5:D7"/>
    <mergeCell ref="C8:C10"/>
    <mergeCell ref="D8:D10"/>
    <mergeCell ref="C11:C13"/>
    <mergeCell ref="D11:D13"/>
    <mergeCell ref="B20:B22"/>
    <mergeCell ref="C14:C16"/>
    <mergeCell ref="D14:D16"/>
    <mergeCell ref="E3:G3"/>
    <mergeCell ref="A17:A19"/>
    <mergeCell ref="B1:J1"/>
    <mergeCell ref="H3:I3"/>
    <mergeCell ref="B5:B7"/>
    <mergeCell ref="B8:B10"/>
    <mergeCell ref="B11:B13"/>
    <mergeCell ref="D17:D19"/>
    <mergeCell ref="A14:A16"/>
    <mergeCell ref="H5:H7"/>
    <mergeCell ref="L5:L7"/>
    <mergeCell ref="L9:L11"/>
    <mergeCell ref="B14:B16"/>
    <mergeCell ref="A3:A4"/>
    <mergeCell ref="A5:A7"/>
    <mergeCell ref="A8:A10"/>
    <mergeCell ref="A11:A13"/>
    <mergeCell ref="I5:I7"/>
    <mergeCell ref="I8:I10"/>
    <mergeCell ref="I11:I13"/>
  </mergeCells>
  <phoneticPr fontId="3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05"/>
  <sheetViews>
    <sheetView topLeftCell="A4" workbookViewId="0">
      <selection activeCell="P7" sqref="P7:P24"/>
    </sheetView>
  </sheetViews>
  <sheetFormatPr defaultRowHeight="15"/>
  <cols>
    <col min="1" max="1" width="6.28515625" bestFit="1" customWidth="1"/>
    <col min="2" max="2" width="25.140625" bestFit="1" customWidth="1"/>
    <col min="3" max="3" width="5.85546875" bestFit="1" customWidth="1"/>
    <col min="4" max="4" width="5" bestFit="1" customWidth="1"/>
    <col min="5" max="5" width="5.7109375" bestFit="1" customWidth="1"/>
    <col min="6" max="6" width="5" bestFit="1" customWidth="1"/>
    <col min="7" max="7" width="5.5703125" bestFit="1" customWidth="1"/>
    <col min="8" max="8" width="6" bestFit="1" customWidth="1"/>
    <col min="9" max="9" width="6.42578125" bestFit="1" customWidth="1"/>
    <col min="10" max="10" width="6" bestFit="1" customWidth="1"/>
    <col min="11" max="11" width="6.42578125" bestFit="1" customWidth="1"/>
    <col min="12" max="12" width="7.7109375" bestFit="1" customWidth="1"/>
    <col min="13" max="13" width="6.42578125" bestFit="1" customWidth="1"/>
    <col min="14" max="14" width="7.7109375" bestFit="1" customWidth="1"/>
    <col min="15" max="15" width="6.42578125" bestFit="1" customWidth="1"/>
    <col min="16" max="16" width="11.5703125" bestFit="1" customWidth="1"/>
  </cols>
  <sheetData>
    <row r="1" spans="1:24">
      <c r="B1" s="27" t="s">
        <v>20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24">
      <c r="B2" s="6"/>
      <c r="C2" s="6"/>
      <c r="D2" s="6"/>
      <c r="E2" s="6"/>
      <c r="F2" s="6"/>
      <c r="G2" s="6"/>
      <c r="H2" s="6"/>
      <c r="I2" s="6"/>
      <c r="J2" s="6"/>
    </row>
    <row r="3" spans="1:24">
      <c r="B3" s="6"/>
      <c r="C3" s="6"/>
      <c r="D3" s="6"/>
      <c r="E3" s="6"/>
      <c r="F3" s="6"/>
      <c r="G3" s="6"/>
      <c r="H3" s="6"/>
      <c r="I3" s="6"/>
      <c r="J3" s="6"/>
      <c r="Q3" s="11"/>
      <c r="R3" s="11"/>
      <c r="S3" s="11"/>
      <c r="T3" s="11"/>
      <c r="U3" s="11"/>
      <c r="V3" s="11"/>
      <c r="W3" s="11"/>
      <c r="X3" s="11"/>
    </row>
    <row r="4" spans="1:24" ht="45" customHeight="1">
      <c r="A4" s="21" t="s">
        <v>32</v>
      </c>
      <c r="B4" s="26" t="s">
        <v>1</v>
      </c>
      <c r="C4" s="26"/>
      <c r="D4" s="26"/>
      <c r="E4" s="43" t="s">
        <v>36</v>
      </c>
      <c r="F4" s="44"/>
      <c r="G4" s="34"/>
      <c r="H4" s="33" t="s">
        <v>5</v>
      </c>
      <c r="I4" s="34"/>
      <c r="J4" s="26" t="s">
        <v>23</v>
      </c>
      <c r="K4" s="26"/>
      <c r="L4" s="26"/>
      <c r="M4" s="26"/>
      <c r="N4" s="26"/>
      <c r="O4" s="26"/>
      <c r="P4" s="40" t="s">
        <v>27</v>
      </c>
      <c r="Q4" s="10"/>
      <c r="R4" s="10"/>
      <c r="S4" s="10"/>
      <c r="T4" s="10"/>
      <c r="U4" s="10"/>
      <c r="V4" s="10"/>
      <c r="W4" s="10"/>
      <c r="X4" s="10"/>
    </row>
    <row r="5" spans="1:24">
      <c r="A5" s="22"/>
      <c r="B5" s="26"/>
      <c r="C5" s="26"/>
      <c r="D5" s="26"/>
      <c r="E5" s="37"/>
      <c r="F5" s="45"/>
      <c r="G5" s="38"/>
      <c r="H5" s="37"/>
      <c r="I5" s="38"/>
      <c r="J5" s="26" t="s">
        <v>24</v>
      </c>
      <c r="K5" s="26"/>
      <c r="L5" s="39" t="s">
        <v>25</v>
      </c>
      <c r="M5" s="39"/>
      <c r="N5" s="39" t="s">
        <v>26</v>
      </c>
      <c r="O5" s="39"/>
      <c r="P5" s="40"/>
    </row>
    <row r="6" spans="1:24" ht="45">
      <c r="A6" s="23"/>
      <c r="B6" s="2" t="s">
        <v>3</v>
      </c>
      <c r="C6" s="3" t="s">
        <v>12</v>
      </c>
      <c r="D6" s="3" t="s">
        <v>13</v>
      </c>
      <c r="E6" s="2" t="s">
        <v>2</v>
      </c>
      <c r="F6" s="3" t="s">
        <v>21</v>
      </c>
      <c r="G6" s="3" t="s">
        <v>22</v>
      </c>
      <c r="H6" s="2" t="s">
        <v>8</v>
      </c>
      <c r="I6" s="2" t="s">
        <v>11</v>
      </c>
      <c r="J6" s="2" t="s">
        <v>8</v>
      </c>
      <c r="K6" s="2" t="s">
        <v>11</v>
      </c>
      <c r="L6" s="2" t="s">
        <v>8</v>
      </c>
      <c r="M6" s="2" t="s">
        <v>11</v>
      </c>
      <c r="N6" s="2" t="s">
        <v>8</v>
      </c>
      <c r="O6" s="2" t="s">
        <v>11</v>
      </c>
      <c r="P6" s="40"/>
      <c r="Q6" s="20"/>
      <c r="R6" s="20"/>
      <c r="S6" s="20"/>
      <c r="T6" s="20"/>
      <c r="U6" s="20"/>
      <c r="V6" s="20"/>
      <c r="W6" s="20"/>
    </row>
    <row r="7" spans="1:24">
      <c r="A7" s="26">
        <v>1</v>
      </c>
      <c r="B7" s="42" t="s">
        <v>14</v>
      </c>
      <c r="C7" s="21">
        <v>3</v>
      </c>
      <c r="D7" s="21">
        <v>6</v>
      </c>
      <c r="E7" s="5">
        <v>1</v>
      </c>
      <c r="F7" s="5">
        <v>2</v>
      </c>
      <c r="G7" s="15">
        <f>(F7/D7)*100</f>
        <v>33.333333333333329</v>
      </c>
      <c r="H7" s="46">
        <f>(3+2+3+3+3)/5</f>
        <v>2.8</v>
      </c>
      <c r="I7" s="46">
        <f>STDEV(3,2,3,3,3)</f>
        <v>0.44721359549995715</v>
      </c>
      <c r="J7" s="21">
        <v>27</v>
      </c>
      <c r="K7" s="21">
        <v>15</v>
      </c>
      <c r="L7" s="21">
        <v>0</v>
      </c>
      <c r="M7" s="21">
        <v>0</v>
      </c>
      <c r="N7" s="21">
        <v>73</v>
      </c>
      <c r="O7" s="21">
        <v>15</v>
      </c>
      <c r="P7" s="21" t="s">
        <v>159</v>
      </c>
    </row>
    <row r="8" spans="1:24">
      <c r="A8" s="26"/>
      <c r="B8" s="42"/>
      <c r="C8" s="22"/>
      <c r="D8" s="22"/>
      <c r="E8" s="5">
        <v>2</v>
      </c>
      <c r="F8" s="5">
        <v>4</v>
      </c>
      <c r="G8" s="15">
        <f>(F8/D7)*100</f>
        <v>66.666666666666657</v>
      </c>
      <c r="H8" s="47"/>
      <c r="I8" s="47"/>
      <c r="J8" s="22"/>
      <c r="K8" s="22"/>
      <c r="L8" s="22"/>
      <c r="M8" s="22"/>
      <c r="N8" s="22"/>
      <c r="O8" s="22"/>
      <c r="P8" s="22"/>
    </row>
    <row r="9" spans="1:24">
      <c r="A9" s="26"/>
      <c r="B9" s="42"/>
      <c r="C9" s="23"/>
      <c r="D9" s="23"/>
      <c r="E9" s="5">
        <v>3</v>
      </c>
      <c r="F9" s="5">
        <v>0</v>
      </c>
      <c r="G9" s="5">
        <f>(F9/D7)*100</f>
        <v>0</v>
      </c>
      <c r="H9" s="48"/>
      <c r="I9" s="48"/>
      <c r="J9" s="23"/>
      <c r="K9" s="23"/>
      <c r="L9" s="23"/>
      <c r="M9" s="23"/>
      <c r="N9" s="23"/>
      <c r="O9" s="23"/>
      <c r="P9" s="23"/>
    </row>
    <row r="10" spans="1:24">
      <c r="A10" s="26">
        <v>2</v>
      </c>
      <c r="B10" s="42" t="s">
        <v>15</v>
      </c>
      <c r="C10" s="21">
        <v>3</v>
      </c>
      <c r="D10" s="21">
        <v>4</v>
      </c>
      <c r="E10" s="5">
        <v>1</v>
      </c>
      <c r="F10" s="5">
        <v>2</v>
      </c>
      <c r="G10" s="5">
        <f>(F10/D10)*100</f>
        <v>50</v>
      </c>
      <c r="H10" s="46">
        <f>AVERAGE(7,8,7,7,7)</f>
        <v>7.2</v>
      </c>
      <c r="I10" s="46">
        <f>STDEV(7,8,7,7,7)</f>
        <v>0.44721359549996109</v>
      </c>
      <c r="J10" s="21">
        <v>9</v>
      </c>
      <c r="K10" s="21">
        <v>8</v>
      </c>
      <c r="L10" s="21">
        <v>33</v>
      </c>
      <c r="M10" s="21">
        <v>14</v>
      </c>
      <c r="N10" s="21">
        <v>44</v>
      </c>
      <c r="O10" s="21">
        <v>18</v>
      </c>
      <c r="P10" s="21" t="s">
        <v>159</v>
      </c>
    </row>
    <row r="11" spans="1:24">
      <c r="A11" s="26"/>
      <c r="B11" s="42"/>
      <c r="C11" s="22"/>
      <c r="D11" s="22"/>
      <c r="E11" s="5">
        <v>2</v>
      </c>
      <c r="F11" s="5">
        <v>2</v>
      </c>
      <c r="G11" s="5">
        <f>(F11/D10)*100</f>
        <v>50</v>
      </c>
      <c r="H11" s="47"/>
      <c r="I11" s="47"/>
      <c r="J11" s="22"/>
      <c r="K11" s="22"/>
      <c r="L11" s="22"/>
      <c r="M11" s="22"/>
      <c r="N11" s="22"/>
      <c r="O11" s="22"/>
      <c r="P11" s="22"/>
    </row>
    <row r="12" spans="1:24">
      <c r="A12" s="26"/>
      <c r="B12" s="42"/>
      <c r="C12" s="23"/>
      <c r="D12" s="23"/>
      <c r="E12" s="5">
        <v>3</v>
      </c>
      <c r="F12" s="5">
        <v>0</v>
      </c>
      <c r="G12" s="5">
        <v>0</v>
      </c>
      <c r="H12" s="48"/>
      <c r="I12" s="48"/>
      <c r="J12" s="23"/>
      <c r="K12" s="23"/>
      <c r="L12" s="23"/>
      <c r="M12" s="23"/>
      <c r="N12" s="23"/>
      <c r="O12" s="23"/>
      <c r="P12" s="23"/>
    </row>
    <row r="13" spans="1:24">
      <c r="A13" s="26">
        <v>3</v>
      </c>
      <c r="B13" s="42" t="s">
        <v>16</v>
      </c>
      <c r="C13" s="21">
        <v>6</v>
      </c>
      <c r="D13" s="21">
        <v>25</v>
      </c>
      <c r="E13" s="5">
        <v>1</v>
      </c>
      <c r="F13" s="5">
        <v>3</v>
      </c>
      <c r="G13" s="5">
        <f>(3/25)*100</f>
        <v>12</v>
      </c>
      <c r="H13" s="46">
        <f>AVERAGE(33,23,23,30,23)</f>
        <v>26.4</v>
      </c>
      <c r="I13" s="46">
        <f>STDEV(33,23,23,30,23)</f>
        <v>4.7749345545253243</v>
      </c>
      <c r="J13" s="21">
        <v>53</v>
      </c>
      <c r="K13" s="49">
        <v>9</v>
      </c>
      <c r="L13" s="49">
        <v>33</v>
      </c>
      <c r="M13" s="49">
        <v>10</v>
      </c>
      <c r="N13" s="49">
        <v>12</v>
      </c>
      <c r="O13" s="49">
        <v>4</v>
      </c>
      <c r="P13" s="49" t="s">
        <v>160</v>
      </c>
    </row>
    <row r="14" spans="1:24">
      <c r="A14" s="26"/>
      <c r="B14" s="42"/>
      <c r="C14" s="22"/>
      <c r="D14" s="22"/>
      <c r="E14" s="5">
        <v>2</v>
      </c>
      <c r="F14" s="5">
        <v>12</v>
      </c>
      <c r="G14" s="5">
        <f>(12/25)*100</f>
        <v>48</v>
      </c>
      <c r="H14" s="47"/>
      <c r="I14" s="47"/>
      <c r="J14" s="22"/>
      <c r="K14" s="50"/>
      <c r="L14" s="50"/>
      <c r="M14" s="50"/>
      <c r="N14" s="50"/>
      <c r="O14" s="50"/>
      <c r="P14" s="50"/>
    </row>
    <row r="15" spans="1:24">
      <c r="A15" s="26"/>
      <c r="B15" s="42"/>
      <c r="C15" s="23"/>
      <c r="D15" s="23"/>
      <c r="E15" s="5">
        <v>3</v>
      </c>
      <c r="F15" s="5">
        <v>10</v>
      </c>
      <c r="G15" s="5">
        <f>(10/25)*100</f>
        <v>40</v>
      </c>
      <c r="H15" s="48"/>
      <c r="I15" s="48"/>
      <c r="J15" s="23"/>
      <c r="K15" s="51"/>
      <c r="L15" s="51"/>
      <c r="M15" s="51"/>
      <c r="N15" s="51"/>
      <c r="O15" s="51"/>
      <c r="P15" s="51"/>
    </row>
    <row r="16" spans="1:24">
      <c r="A16" s="26">
        <v>4</v>
      </c>
      <c r="B16" s="42" t="s">
        <v>17</v>
      </c>
      <c r="C16" s="21">
        <v>3</v>
      </c>
      <c r="D16" s="21">
        <v>13</v>
      </c>
      <c r="E16" s="5">
        <v>1</v>
      </c>
      <c r="F16" s="5">
        <v>2</v>
      </c>
      <c r="G16" s="15">
        <f>(2/13)*100</f>
        <v>15.384615384615385</v>
      </c>
      <c r="H16" s="46">
        <f>AVERAGE(12,12,12,12,11)</f>
        <v>11.8</v>
      </c>
      <c r="I16" s="46">
        <f>STDEV(12,12,12,12,11)</f>
        <v>0.44721359549994522</v>
      </c>
      <c r="J16" s="21">
        <v>15</v>
      </c>
      <c r="K16" s="49">
        <v>9</v>
      </c>
      <c r="L16" s="49">
        <v>53</v>
      </c>
      <c r="M16" s="49">
        <v>15</v>
      </c>
      <c r="N16" s="49">
        <v>32</v>
      </c>
      <c r="O16" s="49">
        <v>6</v>
      </c>
      <c r="P16" s="49" t="s">
        <v>159</v>
      </c>
    </row>
    <row r="17" spans="1:18">
      <c r="A17" s="26"/>
      <c r="B17" s="42"/>
      <c r="C17" s="22"/>
      <c r="D17" s="22"/>
      <c r="E17" s="5">
        <v>2</v>
      </c>
      <c r="F17" s="5">
        <v>10</v>
      </c>
      <c r="G17" s="15">
        <f>(10/13)*100</f>
        <v>76.923076923076934</v>
      </c>
      <c r="H17" s="47"/>
      <c r="I17" s="47"/>
      <c r="J17" s="22"/>
      <c r="K17" s="50"/>
      <c r="L17" s="50"/>
      <c r="M17" s="50"/>
      <c r="N17" s="50"/>
      <c r="O17" s="50"/>
      <c r="P17" s="50"/>
    </row>
    <row r="18" spans="1:18">
      <c r="A18" s="26"/>
      <c r="B18" s="42"/>
      <c r="C18" s="23"/>
      <c r="D18" s="23"/>
      <c r="E18" s="5">
        <v>3</v>
      </c>
      <c r="F18" s="5">
        <v>1</v>
      </c>
      <c r="G18" s="15">
        <f>(1/13)*100</f>
        <v>7.6923076923076925</v>
      </c>
      <c r="H18" s="48"/>
      <c r="I18" s="48"/>
      <c r="J18" s="23"/>
      <c r="K18" s="51"/>
      <c r="L18" s="51"/>
      <c r="M18" s="51"/>
      <c r="N18" s="51"/>
      <c r="O18" s="51"/>
      <c r="P18" s="51"/>
    </row>
    <row r="19" spans="1:18">
      <c r="A19" s="26">
        <v>5</v>
      </c>
      <c r="B19" s="42" t="s">
        <v>18</v>
      </c>
      <c r="C19" s="21">
        <v>5</v>
      </c>
      <c r="D19" s="21">
        <v>6</v>
      </c>
      <c r="E19" s="5">
        <v>1</v>
      </c>
      <c r="F19" s="5">
        <v>0</v>
      </c>
      <c r="G19" s="5">
        <v>0</v>
      </c>
      <c r="H19" s="46">
        <f>AVERAGE(3,4,4,4,4)</f>
        <v>3.8</v>
      </c>
      <c r="I19" s="46">
        <f>STDEV(3,4,4,4,3)</f>
        <v>0.54772255750516674</v>
      </c>
      <c r="J19" s="21">
        <v>52</v>
      </c>
      <c r="K19" s="49">
        <v>15</v>
      </c>
      <c r="L19" s="49">
        <v>48</v>
      </c>
      <c r="M19" s="49">
        <v>15</v>
      </c>
      <c r="N19" s="49">
        <v>0</v>
      </c>
      <c r="O19" s="49">
        <v>0</v>
      </c>
      <c r="P19" s="49" t="s">
        <v>160</v>
      </c>
    </row>
    <row r="20" spans="1:18">
      <c r="A20" s="26"/>
      <c r="B20" s="42"/>
      <c r="C20" s="22"/>
      <c r="D20" s="22"/>
      <c r="E20" s="5">
        <v>2</v>
      </c>
      <c r="F20" s="5">
        <v>4</v>
      </c>
      <c r="G20" s="15">
        <f>(4/6)*100</f>
        <v>66.666666666666657</v>
      </c>
      <c r="H20" s="47"/>
      <c r="I20" s="47"/>
      <c r="J20" s="22"/>
      <c r="K20" s="50"/>
      <c r="L20" s="50"/>
      <c r="M20" s="50"/>
      <c r="N20" s="50"/>
      <c r="O20" s="50"/>
      <c r="P20" s="50"/>
    </row>
    <row r="21" spans="1:18">
      <c r="A21" s="26"/>
      <c r="B21" s="42"/>
      <c r="C21" s="23"/>
      <c r="D21" s="23"/>
      <c r="E21" s="5">
        <v>3</v>
      </c>
      <c r="F21" s="5">
        <v>2</v>
      </c>
      <c r="G21" s="15">
        <f>(2/6)*100</f>
        <v>33.333333333333329</v>
      </c>
      <c r="H21" s="48"/>
      <c r="I21" s="48"/>
      <c r="J21" s="23"/>
      <c r="K21" s="51"/>
      <c r="L21" s="51"/>
      <c r="M21" s="51"/>
      <c r="N21" s="51"/>
      <c r="O21" s="51"/>
      <c r="P21" s="51"/>
    </row>
    <row r="22" spans="1:18">
      <c r="A22" s="26">
        <v>6</v>
      </c>
      <c r="B22" s="41" t="s">
        <v>19</v>
      </c>
      <c r="C22" s="21">
        <v>6</v>
      </c>
      <c r="D22" s="21">
        <v>7</v>
      </c>
      <c r="E22" s="5">
        <v>1</v>
      </c>
      <c r="F22" s="5">
        <v>2</v>
      </c>
      <c r="G22" s="15">
        <f>(2/7)*100</f>
        <v>28.571428571428569</v>
      </c>
      <c r="H22" s="46">
        <f>AVERAGE(11,12,11,12,11)</f>
        <v>11.4</v>
      </c>
      <c r="I22" s="46">
        <f>STDEV(11,12,11,12,11)</f>
        <v>0.54772255750517651</v>
      </c>
      <c r="J22" s="21">
        <v>18</v>
      </c>
      <c r="K22" s="49">
        <v>6</v>
      </c>
      <c r="L22" s="49">
        <v>41</v>
      </c>
      <c r="M22" s="49">
        <v>19</v>
      </c>
      <c r="N22" s="49">
        <v>38</v>
      </c>
      <c r="O22" s="49">
        <v>17</v>
      </c>
      <c r="P22" s="49" t="s">
        <v>159</v>
      </c>
    </row>
    <row r="23" spans="1:18">
      <c r="A23" s="26"/>
      <c r="B23" s="41"/>
      <c r="C23" s="22"/>
      <c r="D23" s="22"/>
      <c r="E23" s="5">
        <v>2</v>
      </c>
      <c r="F23" s="5">
        <v>3</v>
      </c>
      <c r="G23" s="15">
        <f>(3/7)*100</f>
        <v>42.857142857142854</v>
      </c>
      <c r="H23" s="47"/>
      <c r="I23" s="47"/>
      <c r="J23" s="22"/>
      <c r="K23" s="50"/>
      <c r="L23" s="50"/>
      <c r="M23" s="50"/>
      <c r="N23" s="50"/>
      <c r="O23" s="50"/>
      <c r="P23" s="50"/>
    </row>
    <row r="24" spans="1:18">
      <c r="A24" s="26"/>
      <c r="B24" s="41"/>
      <c r="C24" s="23"/>
      <c r="D24" s="23"/>
      <c r="E24" s="5">
        <v>3</v>
      </c>
      <c r="F24" s="5">
        <v>2</v>
      </c>
      <c r="G24" s="15">
        <f>(2/7)*100</f>
        <v>28.571428571428569</v>
      </c>
      <c r="H24" s="48"/>
      <c r="I24" s="48"/>
      <c r="J24" s="23"/>
      <c r="K24" s="51"/>
      <c r="L24" s="51"/>
      <c r="M24" s="51"/>
      <c r="N24" s="51"/>
      <c r="O24" s="51"/>
      <c r="P24" s="51"/>
    </row>
    <row r="25" spans="1:18">
      <c r="A25" s="33" t="s">
        <v>10</v>
      </c>
      <c r="B25" s="34"/>
      <c r="C25" s="21">
        <f>SUM(C7:C24)</f>
        <v>26</v>
      </c>
      <c r="D25" s="21">
        <f>SUM(D7:D24)</f>
        <v>61</v>
      </c>
      <c r="E25" s="5">
        <v>1</v>
      </c>
      <c r="F25" s="5">
        <f>F7+F10+F13+F16+F19+F22</f>
        <v>11</v>
      </c>
      <c r="G25" s="16">
        <f>(11/61)*100</f>
        <v>18.032786885245901</v>
      </c>
      <c r="H25" s="46">
        <f>SUM(H7:H24)</f>
        <v>63.4</v>
      </c>
      <c r="I25" s="46">
        <f>STDEV(I7:I24)</f>
        <v>1.7510640664248012</v>
      </c>
      <c r="J25" s="46"/>
      <c r="K25" s="21"/>
      <c r="L25" s="21"/>
      <c r="M25" s="21"/>
      <c r="N25" s="21"/>
      <c r="O25" s="21"/>
      <c r="P25" s="21"/>
    </row>
    <row r="26" spans="1:18">
      <c r="A26" s="35"/>
      <c r="B26" s="36"/>
      <c r="C26" s="22"/>
      <c r="D26" s="22"/>
      <c r="E26" s="5">
        <v>2</v>
      </c>
      <c r="F26" s="5">
        <f>F8+F11+F14+F17+F20+F23</f>
        <v>35</v>
      </c>
      <c r="G26" s="16">
        <f>(35/61)*100</f>
        <v>57.377049180327866</v>
      </c>
      <c r="H26" s="47"/>
      <c r="I26" s="47"/>
      <c r="J26" s="47"/>
      <c r="K26" s="22"/>
      <c r="L26" s="22"/>
      <c r="M26" s="22"/>
      <c r="N26" s="22"/>
      <c r="O26" s="22"/>
      <c r="P26" s="22"/>
    </row>
    <row r="27" spans="1:18">
      <c r="A27" s="37"/>
      <c r="B27" s="38"/>
      <c r="C27" s="23"/>
      <c r="D27" s="23"/>
      <c r="E27" s="5">
        <v>3</v>
      </c>
      <c r="F27" s="5">
        <f>F9+F12+F15+F18+F21+F24</f>
        <v>15</v>
      </c>
      <c r="G27" s="16">
        <f>(15/61)*100</f>
        <v>24.590163934426229</v>
      </c>
      <c r="H27" s="48"/>
      <c r="I27" s="48"/>
      <c r="J27" s="48"/>
      <c r="K27" s="23"/>
      <c r="L27" s="23"/>
      <c r="M27" s="23"/>
      <c r="N27" s="23"/>
      <c r="O27" s="23"/>
      <c r="P27" s="23"/>
    </row>
    <row r="29" spans="1:18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>
      <c r="A30" s="17"/>
      <c r="B30" s="17"/>
      <c r="C30" s="17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18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18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>
      <c r="A33" s="19"/>
      <c r="B33" s="19"/>
      <c r="C33" s="19"/>
      <c r="D33" s="17"/>
      <c r="E33" s="17"/>
      <c r="F33" s="17"/>
      <c r="G33" s="17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>
      <c r="A34" s="19"/>
      <c r="B34" s="19"/>
      <c r="C34" s="19"/>
      <c r="D34" s="17"/>
      <c r="E34" s="17"/>
      <c r="F34" s="17"/>
      <c r="G34" s="17"/>
      <c r="H34" s="19"/>
      <c r="I34" s="19"/>
      <c r="J34" s="17"/>
      <c r="K34" s="19"/>
      <c r="L34" s="19"/>
      <c r="M34" s="19"/>
      <c r="N34" s="19"/>
      <c r="O34" s="19"/>
      <c r="P34" s="19"/>
      <c r="Q34" s="19"/>
      <c r="R34" s="19"/>
    </row>
    <row r="35" spans="1:18">
      <c r="A35" s="19"/>
      <c r="B35" s="19"/>
      <c r="C35" s="19"/>
      <c r="D35" s="17"/>
      <c r="E35" s="17"/>
      <c r="F35" s="17"/>
      <c r="G35" s="17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spans="1:18">
      <c r="A36" s="19"/>
      <c r="B36" s="19"/>
      <c r="C36" s="19"/>
      <c r="D36" s="17"/>
      <c r="E36" s="17"/>
      <c r="F36" s="17"/>
      <c r="G36" s="17"/>
      <c r="H36" s="19"/>
      <c r="I36" s="19"/>
      <c r="J36" s="17"/>
      <c r="K36" s="19"/>
      <c r="L36" s="19"/>
      <c r="M36" s="19"/>
      <c r="N36" s="19"/>
      <c r="O36" s="19"/>
      <c r="P36" s="19"/>
      <c r="Q36" s="19"/>
      <c r="R36" s="19"/>
    </row>
    <row r="37" spans="1:18">
      <c r="A37" s="19"/>
      <c r="B37" s="19"/>
      <c r="C37" s="19"/>
      <c r="D37" s="17"/>
      <c r="E37" s="17"/>
      <c r="F37" s="17"/>
      <c r="G37" s="17"/>
      <c r="H37" s="19"/>
      <c r="I37" s="19"/>
      <c r="J37" s="17"/>
      <c r="K37" s="19"/>
      <c r="L37" s="19"/>
      <c r="M37" s="19"/>
      <c r="N37" s="19"/>
      <c r="O37" s="19"/>
      <c r="P37" s="19"/>
      <c r="Q37" s="19"/>
      <c r="R37" s="19"/>
    </row>
    <row r="38" spans="1:18">
      <c r="A38" s="19"/>
      <c r="B38" s="19"/>
      <c r="C38" s="19"/>
      <c r="D38" s="17"/>
      <c r="E38" s="17"/>
      <c r="F38" s="17"/>
      <c r="G38" s="17"/>
      <c r="H38" s="19"/>
      <c r="I38" s="19"/>
      <c r="J38" s="17"/>
      <c r="K38" s="19"/>
      <c r="L38" s="19"/>
      <c r="M38" s="19"/>
      <c r="N38" s="19"/>
      <c r="O38" s="19"/>
      <c r="P38" s="19"/>
      <c r="Q38" s="19"/>
      <c r="R38" s="19"/>
    </row>
    <row r="39" spans="1:18">
      <c r="A39" s="19"/>
      <c r="B39" s="19"/>
      <c r="C39" s="19"/>
      <c r="D39" s="17"/>
      <c r="E39" s="17"/>
      <c r="F39" s="17"/>
      <c r="G39" s="17"/>
      <c r="H39" s="19"/>
      <c r="I39" s="19"/>
      <c r="J39" s="17"/>
      <c r="K39" s="19"/>
      <c r="L39" s="19"/>
      <c r="M39" s="19"/>
      <c r="N39" s="19"/>
      <c r="O39" s="19"/>
      <c r="P39" s="19"/>
      <c r="Q39" s="19"/>
      <c r="R39" s="19"/>
    </row>
    <row r="40" spans="1:18">
      <c r="A40" s="19"/>
      <c r="B40" s="19"/>
      <c r="C40" s="19"/>
      <c r="D40" s="17"/>
      <c r="E40" s="17"/>
      <c r="F40" s="17"/>
      <c r="G40" s="17"/>
      <c r="H40" s="19"/>
      <c r="I40" s="19"/>
      <c r="J40" s="17"/>
      <c r="K40" s="19"/>
      <c r="L40" s="19"/>
      <c r="M40" s="19"/>
      <c r="N40" s="19"/>
      <c r="O40" s="19"/>
      <c r="P40" s="19"/>
      <c r="Q40" s="19"/>
      <c r="R40" s="19"/>
    </row>
    <row r="41" spans="1:18">
      <c r="A41" s="19"/>
      <c r="B41" s="19"/>
      <c r="C41" s="19"/>
      <c r="D41" s="17"/>
      <c r="E41" s="17"/>
      <c r="F41" s="17"/>
      <c r="G41" s="17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</row>
    <row r="42" spans="1:18">
      <c r="A42" s="19"/>
      <c r="B42" s="19"/>
      <c r="C42" s="19"/>
      <c r="D42" s="17"/>
      <c r="E42" s="17"/>
      <c r="F42" s="17"/>
      <c r="G42" s="17"/>
      <c r="H42" s="19"/>
      <c r="I42" s="19"/>
      <c r="J42" s="17"/>
      <c r="K42" s="19"/>
      <c r="L42" s="19"/>
      <c r="M42" s="19"/>
      <c r="N42" s="19"/>
      <c r="O42" s="19"/>
      <c r="P42" s="19"/>
      <c r="Q42" s="19"/>
      <c r="R42" s="19"/>
    </row>
    <row r="43" spans="1:18">
      <c r="A43" s="19"/>
      <c r="B43" s="19"/>
      <c r="C43" s="19"/>
      <c r="D43" s="17"/>
      <c r="E43" s="17"/>
      <c r="F43" s="17"/>
      <c r="G43" s="17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</row>
    <row r="44" spans="1:18">
      <c r="A44" s="19"/>
      <c r="B44" s="19"/>
      <c r="C44" s="19"/>
      <c r="D44" s="17"/>
      <c r="E44" s="17"/>
      <c r="F44" s="17"/>
      <c r="G44" s="17"/>
      <c r="H44" s="19"/>
      <c r="I44" s="19"/>
      <c r="J44" s="17"/>
      <c r="K44" s="19"/>
      <c r="L44" s="19"/>
      <c r="M44" s="19"/>
      <c r="N44" s="19"/>
      <c r="O44" s="19"/>
      <c r="P44" s="19"/>
      <c r="Q44" s="19"/>
      <c r="R44" s="19"/>
    </row>
    <row r="45" spans="1:18">
      <c r="A45" s="19"/>
      <c r="B45" s="19"/>
      <c r="C45" s="19"/>
      <c r="D45" s="17"/>
      <c r="E45" s="17"/>
      <c r="F45" s="17"/>
      <c r="G45" s="17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</row>
    <row r="46" spans="1:18">
      <c r="A46" s="19"/>
      <c r="B46" s="19"/>
      <c r="C46" s="19"/>
      <c r="D46" s="17"/>
      <c r="E46" s="17"/>
      <c r="F46" s="17"/>
      <c r="G46" s="17"/>
      <c r="H46" s="19"/>
      <c r="I46" s="19"/>
      <c r="J46" s="17"/>
      <c r="K46" s="19"/>
      <c r="L46" s="19"/>
      <c r="M46" s="19"/>
      <c r="N46" s="19"/>
      <c r="O46" s="19"/>
      <c r="P46" s="19"/>
      <c r="Q46" s="19"/>
      <c r="R46" s="19"/>
    </row>
    <row r="47" spans="1:18">
      <c r="A47" s="19"/>
      <c r="B47" s="19"/>
      <c r="C47" s="19"/>
      <c r="D47" s="17"/>
      <c r="E47" s="17"/>
      <c r="F47" s="17"/>
      <c r="G47" s="17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</row>
    <row r="48" spans="1:18">
      <c r="A48" s="19"/>
      <c r="B48" s="19"/>
      <c r="C48" s="19"/>
      <c r="D48" s="17"/>
      <c r="E48" s="17"/>
      <c r="F48" s="17"/>
      <c r="G48" s="17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</row>
    <row r="49" spans="1:18">
      <c r="A49" s="19"/>
      <c r="B49" s="19"/>
      <c r="C49" s="19"/>
      <c r="D49" s="17"/>
      <c r="E49" s="17"/>
      <c r="F49" s="17"/>
      <c r="G49" s="17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</row>
    <row r="50" spans="1:18">
      <c r="A50" s="19"/>
      <c r="B50" s="19"/>
      <c r="C50" s="19"/>
      <c r="D50" s="17"/>
      <c r="E50" s="17"/>
      <c r="F50" s="17"/>
      <c r="G50" s="17"/>
      <c r="H50" s="19"/>
      <c r="I50" s="19"/>
      <c r="J50" s="17"/>
      <c r="K50" s="19"/>
      <c r="L50" s="19"/>
      <c r="M50" s="19"/>
      <c r="N50" s="19"/>
      <c r="O50" s="19"/>
      <c r="P50" s="19"/>
      <c r="Q50" s="19"/>
      <c r="R50" s="19"/>
    </row>
    <row r="51" spans="1:18">
      <c r="A51" s="19"/>
      <c r="B51" s="19"/>
      <c r="C51" s="19"/>
      <c r="D51" s="17"/>
      <c r="E51" s="17"/>
      <c r="F51" s="17"/>
      <c r="G51" s="17"/>
      <c r="H51" s="19"/>
      <c r="I51" s="19"/>
      <c r="J51" s="17"/>
      <c r="K51" s="19"/>
      <c r="L51" s="19"/>
      <c r="M51" s="19"/>
      <c r="N51" s="19"/>
      <c r="O51" s="19"/>
      <c r="P51" s="19"/>
      <c r="Q51" s="19"/>
      <c r="R51" s="19"/>
    </row>
    <row r="52" spans="1:18">
      <c r="A52" s="19"/>
      <c r="B52" s="19"/>
      <c r="C52" s="19"/>
      <c r="D52" s="17"/>
      <c r="E52" s="17"/>
      <c r="F52" s="17"/>
      <c r="G52" s="17"/>
      <c r="H52" s="19"/>
      <c r="I52" s="19"/>
      <c r="J52" s="17"/>
      <c r="K52" s="19"/>
      <c r="L52" s="19"/>
      <c r="M52" s="19"/>
      <c r="N52" s="19"/>
      <c r="O52" s="19"/>
      <c r="P52" s="19"/>
      <c r="Q52" s="19"/>
      <c r="R52" s="19"/>
    </row>
    <row r="53" spans="1:18">
      <c r="A53" s="19"/>
      <c r="B53" s="19"/>
      <c r="C53" s="19"/>
      <c r="D53" s="17"/>
      <c r="E53" s="17"/>
      <c r="F53" s="17"/>
      <c r="G53" s="17"/>
      <c r="H53" s="19"/>
      <c r="I53" s="19"/>
      <c r="J53" s="17"/>
      <c r="K53" s="19"/>
      <c r="L53" s="19"/>
      <c r="M53" s="19"/>
      <c r="N53" s="19"/>
      <c r="O53" s="19"/>
      <c r="P53" s="19"/>
      <c r="Q53" s="19"/>
      <c r="R53" s="19"/>
    </row>
    <row r="54" spans="1:18">
      <c r="A54" s="19"/>
      <c r="B54" s="19"/>
      <c r="C54" s="19"/>
      <c r="D54" s="17"/>
      <c r="E54" s="17"/>
      <c r="F54" s="17"/>
      <c r="G54" s="17"/>
      <c r="H54" s="19"/>
      <c r="I54" s="19"/>
      <c r="J54" s="17"/>
      <c r="K54" s="19"/>
      <c r="L54" s="19"/>
      <c r="M54" s="19"/>
      <c r="N54" s="19"/>
      <c r="O54" s="19"/>
      <c r="P54" s="19"/>
      <c r="Q54" s="19"/>
      <c r="R54" s="19"/>
    </row>
    <row r="55" spans="1:18">
      <c r="A55" s="19"/>
      <c r="B55" s="19"/>
      <c r="C55" s="19"/>
      <c r="D55" s="17"/>
      <c r="E55" s="17"/>
      <c r="F55" s="17"/>
      <c r="G55" s="17"/>
      <c r="H55" s="19"/>
      <c r="I55" s="19"/>
      <c r="J55" s="17"/>
      <c r="K55" s="19"/>
      <c r="L55" s="19"/>
      <c r="M55" s="19"/>
      <c r="N55" s="19"/>
      <c r="O55" s="19"/>
      <c r="P55" s="19"/>
      <c r="Q55" s="19"/>
      <c r="R55" s="19"/>
    </row>
    <row r="56" spans="1:18">
      <c r="A56" s="19"/>
      <c r="B56" s="19"/>
      <c r="C56" s="19"/>
      <c r="D56" s="17"/>
      <c r="E56" s="17"/>
      <c r="F56" s="17"/>
      <c r="G56" s="17"/>
      <c r="H56" s="19"/>
      <c r="I56" s="19"/>
      <c r="J56" s="17"/>
      <c r="K56" s="19"/>
      <c r="L56" s="19"/>
      <c r="M56" s="19"/>
      <c r="N56" s="19"/>
      <c r="O56" s="19"/>
      <c r="P56" s="19"/>
      <c r="Q56" s="19"/>
      <c r="R56" s="19"/>
    </row>
    <row r="57" spans="1:18">
      <c r="A57" s="19"/>
      <c r="B57" s="19"/>
      <c r="C57" s="19"/>
      <c r="D57" s="17"/>
      <c r="E57" s="17"/>
      <c r="F57" s="17"/>
      <c r="G57" s="17"/>
      <c r="H57" s="19"/>
      <c r="I57" s="19"/>
      <c r="J57" s="17"/>
      <c r="K57" s="19"/>
      <c r="L57" s="19"/>
      <c r="M57" s="19"/>
      <c r="N57" s="19"/>
      <c r="O57" s="19"/>
      <c r="P57" s="19"/>
      <c r="Q57" s="19"/>
      <c r="R57" s="19"/>
    </row>
    <row r="58" spans="1:18">
      <c r="A58" s="19"/>
      <c r="B58" s="19"/>
      <c r="C58" s="19"/>
      <c r="D58" s="17"/>
      <c r="E58" s="17"/>
      <c r="F58" s="17"/>
      <c r="G58" s="17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</row>
    <row r="59" spans="1:18">
      <c r="A59" s="19"/>
      <c r="B59" s="19"/>
      <c r="C59" s="19"/>
      <c r="D59" s="17"/>
      <c r="E59" s="17"/>
      <c r="F59" s="17"/>
      <c r="G59" s="17"/>
      <c r="H59" s="19"/>
      <c r="I59" s="19"/>
      <c r="J59" s="17"/>
      <c r="K59" s="19"/>
      <c r="L59" s="19"/>
      <c r="M59" s="19"/>
      <c r="N59" s="19"/>
      <c r="O59" s="19"/>
      <c r="P59" s="19"/>
      <c r="Q59" s="19"/>
      <c r="R59" s="19"/>
    </row>
    <row r="60" spans="1:18">
      <c r="A60" s="19"/>
      <c r="B60" s="19"/>
      <c r="C60" s="19"/>
      <c r="D60" s="17"/>
      <c r="E60" s="17"/>
      <c r="F60" s="17"/>
      <c r="G60" s="17"/>
      <c r="H60" s="19"/>
      <c r="I60" s="19"/>
      <c r="J60" s="17"/>
      <c r="K60" s="19"/>
      <c r="L60" s="19"/>
      <c r="M60" s="19"/>
      <c r="N60" s="19"/>
      <c r="O60" s="19"/>
      <c r="P60" s="19"/>
      <c r="Q60" s="19"/>
      <c r="R60" s="19"/>
    </row>
    <row r="61" spans="1:18">
      <c r="A61" s="19"/>
      <c r="B61" s="19"/>
      <c r="C61" s="19"/>
      <c r="D61" s="17"/>
      <c r="E61" s="17"/>
      <c r="F61" s="17"/>
      <c r="G61" s="17"/>
      <c r="H61" s="19"/>
      <c r="I61" s="19"/>
      <c r="J61" s="17"/>
      <c r="K61" s="19"/>
      <c r="L61" s="19"/>
      <c r="M61" s="19"/>
      <c r="N61" s="19"/>
      <c r="O61" s="19"/>
      <c r="P61" s="19"/>
      <c r="Q61" s="19"/>
      <c r="R61" s="19"/>
    </row>
    <row r="62" spans="1:18">
      <c r="A62" s="19"/>
      <c r="B62" s="19"/>
      <c r="C62" s="19"/>
      <c r="D62" s="17"/>
      <c r="E62" s="17"/>
      <c r="F62" s="17"/>
      <c r="G62" s="17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</row>
    <row r="63" spans="1:18">
      <c r="A63" s="19"/>
      <c r="B63" s="19"/>
      <c r="C63" s="19"/>
      <c r="D63" s="17"/>
      <c r="E63" s="17"/>
      <c r="F63" s="17"/>
      <c r="G63" s="17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</row>
    <row r="64" spans="1:18">
      <c r="A64" s="19"/>
      <c r="B64" s="19"/>
      <c r="C64" s="19"/>
      <c r="D64" s="17"/>
      <c r="E64" s="17"/>
      <c r="F64" s="17"/>
      <c r="G64" s="17"/>
      <c r="H64" s="19"/>
      <c r="I64" s="19"/>
      <c r="J64" s="17"/>
      <c r="K64" s="19"/>
      <c r="L64" s="19"/>
      <c r="M64" s="19"/>
      <c r="N64" s="19"/>
      <c r="O64" s="19"/>
      <c r="P64" s="19"/>
      <c r="Q64" s="19"/>
      <c r="R64" s="19"/>
    </row>
    <row r="65" spans="1:18">
      <c r="A65" s="19"/>
      <c r="B65" s="19"/>
      <c r="C65" s="19"/>
      <c r="D65" s="17"/>
      <c r="E65" s="17"/>
      <c r="F65" s="17"/>
      <c r="G65" s="17"/>
      <c r="H65" s="19"/>
      <c r="I65" s="19"/>
      <c r="J65" s="17"/>
      <c r="K65" s="19"/>
      <c r="L65" s="19"/>
      <c r="M65" s="19"/>
      <c r="N65" s="19"/>
      <c r="O65" s="19"/>
      <c r="P65" s="19"/>
      <c r="Q65" s="19"/>
      <c r="R65" s="19"/>
    </row>
    <row r="66" spans="1:18">
      <c r="A66" s="19"/>
      <c r="B66" s="19"/>
      <c r="C66" s="19"/>
      <c r="D66" s="17"/>
      <c r="E66" s="17"/>
      <c r="F66" s="17"/>
      <c r="G66" s="17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</row>
    <row r="67" spans="1:18">
      <c r="A67" s="19"/>
      <c r="B67" s="19"/>
      <c r="C67" s="19"/>
      <c r="D67" s="17"/>
      <c r="E67" s="17"/>
      <c r="F67" s="17"/>
      <c r="G67" s="17"/>
      <c r="H67" s="19"/>
      <c r="I67" s="19"/>
      <c r="J67" s="17"/>
      <c r="K67" s="19"/>
      <c r="L67" s="19"/>
      <c r="M67" s="19"/>
      <c r="N67" s="19"/>
      <c r="O67" s="19"/>
      <c r="P67" s="19"/>
      <c r="Q67" s="19"/>
      <c r="R67" s="19"/>
    </row>
    <row r="68" spans="1:18">
      <c r="A68" s="19"/>
      <c r="B68" s="19"/>
      <c r="C68" s="19"/>
      <c r="D68" s="17"/>
      <c r="E68" s="17"/>
      <c r="F68" s="17"/>
      <c r="G68" s="17"/>
      <c r="H68" s="19"/>
      <c r="I68" s="19"/>
      <c r="J68" s="17"/>
      <c r="K68" s="19"/>
      <c r="L68" s="19"/>
      <c r="M68" s="19"/>
      <c r="N68" s="19"/>
      <c r="O68" s="19"/>
      <c r="P68" s="19"/>
      <c r="Q68" s="19"/>
      <c r="R68" s="19"/>
    </row>
    <row r="69" spans="1:18">
      <c r="A69" s="19"/>
      <c r="B69" s="19"/>
      <c r="C69" s="19"/>
      <c r="D69" s="17"/>
      <c r="E69" s="17"/>
      <c r="F69" s="17"/>
      <c r="G69" s="17"/>
      <c r="H69" s="19"/>
      <c r="I69" s="19"/>
      <c r="J69" s="17"/>
      <c r="K69" s="19"/>
      <c r="L69" s="19"/>
      <c r="M69" s="19"/>
      <c r="N69" s="19"/>
      <c r="O69" s="19"/>
      <c r="P69" s="19"/>
      <c r="Q69" s="19"/>
      <c r="R69" s="19"/>
    </row>
    <row r="70" spans="1:18">
      <c r="A70" s="19"/>
      <c r="B70" s="19"/>
      <c r="C70" s="19"/>
      <c r="D70" s="17"/>
      <c r="E70" s="17"/>
      <c r="F70" s="17"/>
      <c r="G70" s="17"/>
      <c r="H70" s="19"/>
      <c r="I70" s="19"/>
      <c r="J70" s="17"/>
      <c r="K70" s="19"/>
      <c r="L70" s="19"/>
      <c r="M70" s="19"/>
      <c r="N70" s="19"/>
      <c r="O70" s="19"/>
      <c r="P70" s="19"/>
      <c r="Q70" s="19"/>
      <c r="R70" s="19"/>
    </row>
    <row r="71" spans="1:18">
      <c r="A71" s="19"/>
      <c r="B71" s="19"/>
      <c r="C71" s="19"/>
      <c r="D71" s="17"/>
      <c r="E71" s="17"/>
      <c r="F71" s="17"/>
      <c r="G71" s="17"/>
      <c r="H71" s="19"/>
      <c r="I71" s="19"/>
      <c r="J71" s="17"/>
      <c r="K71" s="19"/>
      <c r="L71" s="19"/>
      <c r="M71" s="19"/>
      <c r="N71" s="19"/>
      <c r="O71" s="19"/>
      <c r="P71" s="19"/>
      <c r="Q71" s="19"/>
      <c r="R71" s="19"/>
    </row>
    <row r="72" spans="1:18">
      <c r="A72" s="19"/>
      <c r="B72" s="19"/>
      <c r="C72" s="19"/>
      <c r="D72" s="17"/>
      <c r="E72" s="17"/>
      <c r="F72" s="17"/>
      <c r="G72" s="17"/>
      <c r="H72" s="19"/>
      <c r="I72" s="19"/>
      <c r="J72" s="17"/>
      <c r="K72" s="19"/>
      <c r="L72" s="19"/>
      <c r="M72" s="19"/>
      <c r="N72" s="19"/>
      <c r="O72" s="19"/>
      <c r="P72" s="19"/>
      <c r="Q72" s="19"/>
      <c r="R72" s="19"/>
    </row>
    <row r="73" spans="1:18">
      <c r="A73" s="19"/>
      <c r="B73" s="19"/>
      <c r="C73" s="19"/>
      <c r="D73" s="17"/>
      <c r="E73" s="17"/>
      <c r="F73" s="17"/>
      <c r="G73" s="17"/>
      <c r="H73" s="19"/>
      <c r="I73" s="19"/>
      <c r="J73" s="17"/>
      <c r="K73" s="19"/>
      <c r="L73" s="19"/>
      <c r="M73" s="19"/>
      <c r="N73" s="19"/>
      <c r="O73" s="19"/>
      <c r="P73" s="19"/>
      <c r="Q73" s="19"/>
      <c r="R73" s="19"/>
    </row>
    <row r="74" spans="1:18">
      <c r="A74" s="19"/>
      <c r="B74" s="19"/>
      <c r="C74" s="19"/>
      <c r="D74" s="17"/>
      <c r="E74" s="17"/>
      <c r="F74" s="17"/>
      <c r="G74" s="17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</row>
    <row r="75" spans="1:18">
      <c r="A75" s="19"/>
      <c r="B75" s="19"/>
      <c r="C75" s="19"/>
      <c r="D75" s="17"/>
      <c r="E75" s="17"/>
      <c r="F75" s="17"/>
      <c r="G75" s="17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</row>
    <row r="76" spans="1:18">
      <c r="A76" s="19"/>
      <c r="B76" s="19"/>
      <c r="C76" s="19"/>
      <c r="D76" s="17"/>
      <c r="E76" s="17"/>
      <c r="F76" s="17"/>
      <c r="G76" s="17"/>
      <c r="H76" s="19"/>
      <c r="I76" s="19"/>
      <c r="J76" s="17"/>
      <c r="K76" s="19"/>
      <c r="L76" s="19"/>
      <c r="M76" s="19"/>
      <c r="N76" s="19"/>
      <c r="O76" s="19"/>
      <c r="P76" s="19"/>
      <c r="Q76" s="19"/>
      <c r="R76" s="19"/>
    </row>
    <row r="77" spans="1:18">
      <c r="A77" s="19"/>
      <c r="B77" s="19"/>
      <c r="C77" s="19"/>
      <c r="D77" s="17"/>
      <c r="E77" s="17"/>
      <c r="F77" s="17"/>
      <c r="G77" s="17"/>
      <c r="H77" s="19"/>
      <c r="I77" s="19"/>
      <c r="J77" s="17"/>
      <c r="K77" s="19"/>
      <c r="L77" s="19"/>
      <c r="M77" s="19"/>
      <c r="N77" s="19"/>
      <c r="O77" s="19"/>
      <c r="P77" s="19"/>
      <c r="Q77" s="19"/>
      <c r="R77" s="19"/>
    </row>
    <row r="78" spans="1:18">
      <c r="A78" s="19"/>
      <c r="B78" s="19"/>
      <c r="C78" s="19"/>
      <c r="D78" s="17"/>
      <c r="E78" s="17"/>
      <c r="F78" s="17"/>
      <c r="G78" s="17"/>
      <c r="H78" s="19"/>
      <c r="I78" s="19"/>
      <c r="J78" s="17"/>
      <c r="K78" s="19"/>
      <c r="L78" s="19"/>
      <c r="M78" s="19"/>
      <c r="N78" s="19"/>
      <c r="O78" s="19"/>
      <c r="P78" s="19"/>
      <c r="Q78" s="19"/>
      <c r="R78" s="19"/>
    </row>
    <row r="79" spans="1:18">
      <c r="A79" s="19"/>
      <c r="B79" s="19"/>
      <c r="C79" s="19"/>
      <c r="D79" s="17"/>
      <c r="E79" s="17"/>
      <c r="F79" s="17"/>
      <c r="G79" s="17"/>
      <c r="H79" s="19"/>
      <c r="I79" s="19"/>
      <c r="J79" s="17"/>
      <c r="K79" s="19"/>
      <c r="L79" s="19"/>
      <c r="M79" s="19"/>
      <c r="N79" s="19"/>
      <c r="O79" s="19"/>
      <c r="P79" s="19"/>
      <c r="Q79" s="19"/>
      <c r="R79" s="19"/>
    </row>
    <row r="80" spans="1:18">
      <c r="A80" s="19"/>
      <c r="B80" s="19"/>
      <c r="C80" s="19"/>
      <c r="D80" s="17"/>
      <c r="E80" s="17"/>
      <c r="F80" s="17"/>
      <c r="G80" s="17"/>
      <c r="H80" s="19"/>
      <c r="I80" s="19"/>
      <c r="J80" s="17"/>
      <c r="K80" s="19"/>
      <c r="L80" s="19"/>
      <c r="M80" s="19"/>
      <c r="N80" s="19"/>
      <c r="O80" s="19"/>
      <c r="P80" s="19"/>
      <c r="Q80" s="19"/>
      <c r="R80" s="19"/>
    </row>
    <row r="81" spans="1:18">
      <c r="A81" s="19"/>
      <c r="B81" s="19"/>
      <c r="C81" s="19"/>
      <c r="D81" s="17"/>
      <c r="E81" s="17"/>
      <c r="F81" s="17"/>
      <c r="G81" s="17"/>
      <c r="H81" s="19"/>
      <c r="I81" s="19"/>
      <c r="J81" s="17"/>
      <c r="K81" s="19"/>
      <c r="L81" s="19"/>
      <c r="M81" s="19"/>
      <c r="N81" s="19"/>
      <c r="O81" s="19"/>
      <c r="P81" s="19"/>
      <c r="Q81" s="19"/>
      <c r="R81" s="19"/>
    </row>
    <row r="82" spans="1:18">
      <c r="A82" s="19"/>
      <c r="B82" s="19"/>
      <c r="C82" s="19"/>
      <c r="D82" s="17"/>
      <c r="E82" s="17"/>
      <c r="F82" s="17"/>
      <c r="G82" s="17"/>
      <c r="H82" s="19"/>
      <c r="I82" s="19"/>
      <c r="J82" s="17"/>
      <c r="K82" s="19"/>
      <c r="L82" s="19"/>
      <c r="M82" s="19"/>
      <c r="N82" s="19"/>
      <c r="O82" s="19"/>
      <c r="P82" s="19"/>
      <c r="Q82" s="19"/>
      <c r="R82" s="19"/>
    </row>
    <row r="83" spans="1:18">
      <c r="A83" s="19"/>
      <c r="B83" s="19"/>
      <c r="C83" s="19"/>
      <c r="D83" s="17"/>
      <c r="E83" s="17"/>
      <c r="F83" s="17"/>
      <c r="G83" s="17"/>
      <c r="H83" s="19"/>
      <c r="I83" s="19"/>
      <c r="J83" s="17"/>
      <c r="K83" s="19"/>
      <c r="L83" s="19"/>
      <c r="M83" s="19"/>
      <c r="N83" s="19"/>
      <c r="O83" s="19"/>
      <c r="P83" s="19"/>
      <c r="Q83" s="19"/>
      <c r="R83" s="19"/>
    </row>
    <row r="84" spans="1:18">
      <c r="A84" s="19"/>
      <c r="B84" s="19"/>
      <c r="C84" s="19"/>
      <c r="D84" s="17"/>
      <c r="E84" s="17"/>
      <c r="F84" s="17"/>
      <c r="G84" s="17"/>
      <c r="H84" s="19"/>
      <c r="I84" s="19"/>
      <c r="J84" s="17"/>
      <c r="K84" s="19"/>
      <c r="L84" s="19"/>
      <c r="M84" s="19"/>
      <c r="N84" s="19"/>
      <c r="O84" s="19"/>
      <c r="P84" s="19"/>
      <c r="Q84" s="19"/>
      <c r="R84" s="19"/>
    </row>
    <row r="85" spans="1:18">
      <c r="A85" s="19"/>
      <c r="B85" s="19"/>
      <c r="C85" s="19"/>
      <c r="D85" s="17"/>
      <c r="E85" s="17"/>
      <c r="F85" s="17"/>
      <c r="G85" s="17"/>
      <c r="H85" s="19"/>
      <c r="I85" s="19"/>
      <c r="J85" s="17"/>
      <c r="K85" s="19"/>
      <c r="L85" s="19"/>
      <c r="M85" s="19"/>
      <c r="N85" s="19"/>
      <c r="O85" s="19"/>
      <c r="P85" s="19"/>
      <c r="Q85" s="19"/>
      <c r="R85" s="19"/>
    </row>
    <row r="86" spans="1:18">
      <c r="A86" s="19"/>
      <c r="B86" s="19"/>
      <c r="C86" s="19"/>
      <c r="D86" s="17"/>
      <c r="E86" s="17"/>
      <c r="F86" s="17"/>
      <c r="G86" s="17"/>
      <c r="H86" s="19"/>
      <c r="I86" s="19"/>
      <c r="J86" s="17"/>
      <c r="K86" s="19"/>
      <c r="L86" s="19"/>
      <c r="M86" s="19"/>
      <c r="N86" s="19"/>
      <c r="O86" s="19"/>
      <c r="P86" s="19"/>
      <c r="Q86" s="19"/>
      <c r="R86" s="19"/>
    </row>
    <row r="87" spans="1:18">
      <c r="A87" s="19"/>
      <c r="B87" s="19"/>
      <c r="C87" s="19"/>
      <c r="D87" s="17"/>
      <c r="E87" s="17"/>
      <c r="F87" s="17"/>
      <c r="G87" s="17"/>
      <c r="H87" s="19"/>
      <c r="I87" s="19"/>
      <c r="J87" s="17"/>
      <c r="K87" s="19"/>
      <c r="L87" s="19"/>
      <c r="M87" s="19"/>
      <c r="N87" s="19"/>
      <c r="O87" s="19"/>
      <c r="P87" s="19"/>
      <c r="Q87" s="19"/>
      <c r="R87" s="19"/>
    </row>
    <row r="88" spans="1:18">
      <c r="A88" s="19"/>
      <c r="B88" s="19"/>
      <c r="C88" s="19"/>
      <c r="D88" s="17"/>
      <c r="E88" s="17"/>
      <c r="F88" s="17"/>
      <c r="G88" s="17"/>
      <c r="H88" s="19"/>
      <c r="I88" s="19"/>
      <c r="J88" s="17"/>
      <c r="K88" s="19"/>
      <c r="L88" s="19"/>
      <c r="M88" s="19"/>
      <c r="N88" s="19"/>
      <c r="O88" s="19"/>
      <c r="P88" s="19"/>
      <c r="Q88" s="19"/>
      <c r="R88" s="19"/>
    </row>
    <row r="89" spans="1:18">
      <c r="A89" s="19"/>
      <c r="B89" s="19"/>
      <c r="C89" s="19"/>
      <c r="D89" s="17"/>
      <c r="E89" s="17"/>
      <c r="F89" s="17"/>
      <c r="G89" s="17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</row>
    <row r="90" spans="1:18">
      <c r="A90" s="19"/>
      <c r="B90" s="19"/>
      <c r="C90" s="19"/>
      <c r="D90" s="17"/>
      <c r="E90" s="17"/>
      <c r="F90" s="17"/>
      <c r="G90" s="17"/>
      <c r="H90" s="19"/>
      <c r="I90" s="19"/>
      <c r="J90" s="17"/>
      <c r="K90" s="19"/>
      <c r="L90" s="19"/>
      <c r="M90" s="19"/>
      <c r="N90" s="19"/>
      <c r="O90" s="19"/>
      <c r="P90" s="19"/>
      <c r="Q90" s="19"/>
      <c r="R90" s="19"/>
    </row>
    <row r="91" spans="1:18">
      <c r="A91" s="19"/>
      <c r="B91" s="19"/>
      <c r="C91" s="19"/>
      <c r="D91" s="17"/>
      <c r="E91" s="17"/>
      <c r="F91" s="17"/>
      <c r="G91" s="17"/>
      <c r="H91" s="19"/>
      <c r="I91" s="19"/>
      <c r="J91" s="17"/>
      <c r="K91" s="19"/>
      <c r="L91" s="19"/>
      <c r="M91" s="19"/>
      <c r="N91" s="19"/>
      <c r="O91" s="19"/>
      <c r="P91" s="19"/>
      <c r="Q91" s="19"/>
      <c r="R91" s="19"/>
    </row>
    <row r="92" spans="1:18">
      <c r="A92" s="19"/>
      <c r="B92" s="19"/>
      <c r="C92" s="19"/>
      <c r="D92" s="17"/>
      <c r="E92" s="17"/>
      <c r="F92" s="17"/>
      <c r="G92" s="17"/>
      <c r="H92" s="19"/>
      <c r="I92" s="19"/>
      <c r="J92" s="17"/>
      <c r="K92" s="19"/>
      <c r="L92" s="19"/>
      <c r="M92" s="19"/>
      <c r="N92" s="19"/>
      <c r="O92" s="19"/>
      <c r="P92" s="19"/>
      <c r="Q92" s="19"/>
      <c r="R92" s="19"/>
    </row>
    <row r="93" spans="1:18">
      <c r="A93" s="19"/>
      <c r="B93" s="19"/>
      <c r="C93" s="19"/>
      <c r="D93" s="17"/>
      <c r="E93" s="17"/>
      <c r="F93" s="17"/>
      <c r="G93" s="17"/>
      <c r="H93" s="19"/>
      <c r="I93" s="19"/>
      <c r="J93" s="17"/>
      <c r="K93" s="19"/>
      <c r="L93" s="19"/>
      <c r="M93" s="19"/>
      <c r="N93" s="19"/>
      <c r="O93" s="19"/>
      <c r="P93" s="19"/>
      <c r="Q93" s="19"/>
      <c r="R93" s="19"/>
    </row>
    <row r="94" spans="1:18">
      <c r="A94" s="19"/>
      <c r="B94" s="19"/>
      <c r="C94" s="19"/>
      <c r="D94" s="17"/>
      <c r="E94" s="17"/>
      <c r="F94" s="17"/>
      <c r="G94" s="17"/>
      <c r="H94" s="19"/>
      <c r="I94" s="19"/>
      <c r="J94" s="17"/>
      <c r="K94" s="19"/>
      <c r="L94" s="19"/>
      <c r="M94" s="19"/>
      <c r="N94" s="19"/>
      <c r="O94" s="19"/>
      <c r="P94" s="19"/>
      <c r="Q94" s="19"/>
      <c r="R94" s="19"/>
    </row>
    <row r="95" spans="1:18">
      <c r="A95" s="19"/>
      <c r="B95" s="19"/>
      <c r="C95" s="19"/>
      <c r="D95" s="17"/>
      <c r="E95" s="17"/>
      <c r="F95" s="17"/>
      <c r="G95" s="17"/>
      <c r="H95" s="19"/>
      <c r="I95" s="19"/>
      <c r="J95" s="17"/>
      <c r="K95" s="19"/>
      <c r="L95" s="19"/>
      <c r="M95" s="19"/>
      <c r="N95" s="19"/>
      <c r="O95" s="19"/>
      <c r="P95" s="19"/>
      <c r="Q95" s="19"/>
      <c r="R95" s="19"/>
    </row>
    <row r="96" spans="1:18">
      <c r="A96" s="19"/>
      <c r="B96" s="19"/>
      <c r="C96" s="19"/>
      <c r="D96" s="17"/>
      <c r="E96" s="17"/>
      <c r="F96" s="17"/>
      <c r="G96" s="17"/>
      <c r="H96" s="19"/>
      <c r="I96" s="19"/>
      <c r="J96" s="17"/>
      <c r="K96" s="19"/>
      <c r="L96" s="19"/>
      <c r="M96" s="19"/>
      <c r="N96" s="19"/>
      <c r="O96" s="19"/>
      <c r="P96" s="19"/>
      <c r="Q96" s="19"/>
      <c r="R96" s="19"/>
    </row>
    <row r="97" spans="1:18">
      <c r="A97" s="19"/>
      <c r="B97" s="19"/>
      <c r="C97" s="19"/>
      <c r="D97" s="17"/>
      <c r="E97" s="17"/>
      <c r="F97" s="17"/>
      <c r="G97" s="17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</row>
    <row r="98" spans="1:18">
      <c r="A98" s="19"/>
      <c r="B98" s="19"/>
      <c r="C98" s="19"/>
      <c r="D98" s="17"/>
      <c r="E98" s="17"/>
      <c r="F98" s="17"/>
      <c r="G98" s="17"/>
      <c r="H98" s="19"/>
      <c r="I98" s="19"/>
      <c r="J98" s="17"/>
      <c r="K98" s="19"/>
      <c r="L98" s="19"/>
      <c r="M98" s="19"/>
      <c r="N98" s="19"/>
      <c r="O98" s="19"/>
      <c r="P98" s="19"/>
      <c r="Q98" s="19"/>
      <c r="R98" s="19"/>
    </row>
    <row r="99" spans="1:18">
      <c r="A99" s="19"/>
      <c r="B99" s="19"/>
      <c r="C99" s="19"/>
      <c r="D99" s="17"/>
      <c r="E99" s="17"/>
      <c r="F99" s="17"/>
      <c r="G99" s="17"/>
      <c r="H99" s="19"/>
      <c r="I99" s="19"/>
      <c r="J99" s="17"/>
      <c r="K99" s="19"/>
      <c r="L99" s="19"/>
      <c r="M99" s="19"/>
      <c r="N99" s="19"/>
      <c r="O99" s="19"/>
      <c r="P99" s="19"/>
      <c r="Q99" s="19"/>
      <c r="R99" s="19"/>
    </row>
    <row r="100" spans="1:18">
      <c r="A100" s="19"/>
      <c r="B100" s="19"/>
      <c r="C100" s="19"/>
      <c r="D100" s="17"/>
      <c r="E100" s="17"/>
      <c r="F100" s="17"/>
      <c r="G100" s="17"/>
      <c r="H100" s="19"/>
      <c r="I100" s="19"/>
      <c r="J100" s="17"/>
      <c r="K100" s="19"/>
      <c r="L100" s="19"/>
      <c r="M100" s="19"/>
      <c r="N100" s="19"/>
      <c r="O100" s="19"/>
      <c r="P100" s="19"/>
      <c r="Q100" s="19"/>
      <c r="R100" s="19"/>
    </row>
    <row r="101" spans="1:18">
      <c r="A101" s="19"/>
      <c r="B101" s="19"/>
      <c r="C101" s="19"/>
      <c r="D101" s="17"/>
      <c r="E101" s="17"/>
      <c r="F101" s="17"/>
      <c r="G101" s="17"/>
      <c r="H101" s="19"/>
      <c r="I101" s="19"/>
      <c r="J101" s="17"/>
      <c r="K101" s="19"/>
      <c r="L101" s="19"/>
      <c r="M101" s="19"/>
      <c r="N101" s="19"/>
      <c r="O101" s="19"/>
      <c r="P101" s="19"/>
      <c r="Q101" s="19"/>
      <c r="R101" s="19"/>
    </row>
    <row r="102" spans="1:18">
      <c r="A102" s="19"/>
      <c r="B102" s="19"/>
      <c r="C102" s="19"/>
      <c r="D102" s="17"/>
      <c r="E102" s="17"/>
      <c r="F102" s="17"/>
      <c r="G102" s="17"/>
      <c r="H102" s="19"/>
      <c r="I102" s="19"/>
      <c r="J102" s="17"/>
      <c r="K102" s="19"/>
      <c r="L102" s="19"/>
      <c r="M102" s="19"/>
      <c r="N102" s="19"/>
      <c r="O102" s="19"/>
      <c r="P102" s="19"/>
      <c r="Q102" s="19"/>
      <c r="R102" s="19"/>
    </row>
    <row r="103" spans="1:18">
      <c r="A103" s="19"/>
      <c r="B103" s="19"/>
      <c r="C103" s="19"/>
      <c r="D103" s="17"/>
      <c r="E103" s="17"/>
      <c r="F103" s="17"/>
      <c r="G103" s="17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</row>
    <row r="105" spans="1:18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</row>
  </sheetData>
  <mergeCells count="100">
    <mergeCell ref="A25:B27"/>
    <mergeCell ref="C25:C27"/>
    <mergeCell ref="D25:D27"/>
    <mergeCell ref="H25:H27"/>
    <mergeCell ref="K22:K24"/>
    <mergeCell ref="L22:L24"/>
    <mergeCell ref="K25:K27"/>
    <mergeCell ref="L25:L27"/>
    <mergeCell ref="I22:I24"/>
    <mergeCell ref="J22:J24"/>
    <mergeCell ref="O25:O27"/>
    <mergeCell ref="P25:P27"/>
    <mergeCell ref="M25:M27"/>
    <mergeCell ref="N25:N27"/>
    <mergeCell ref="I25:I27"/>
    <mergeCell ref="J25:J27"/>
    <mergeCell ref="N16:N18"/>
    <mergeCell ref="P16:P18"/>
    <mergeCell ref="O16:O18"/>
    <mergeCell ref="O19:O21"/>
    <mergeCell ref="P19:P21"/>
    <mergeCell ref="M22:M24"/>
    <mergeCell ref="N22:N24"/>
    <mergeCell ref="O22:O24"/>
    <mergeCell ref="P22:P24"/>
    <mergeCell ref="P13:P15"/>
    <mergeCell ref="M13:M15"/>
    <mergeCell ref="N13:N15"/>
    <mergeCell ref="K13:K15"/>
    <mergeCell ref="L13:L15"/>
    <mergeCell ref="K19:K21"/>
    <mergeCell ref="L19:L21"/>
    <mergeCell ref="M19:M21"/>
    <mergeCell ref="N19:N21"/>
    <mergeCell ref="M16:M18"/>
    <mergeCell ref="P7:P9"/>
    <mergeCell ref="H10:H12"/>
    <mergeCell ref="I10:I12"/>
    <mergeCell ref="J10:J12"/>
    <mergeCell ref="K10:K12"/>
    <mergeCell ref="L10:L12"/>
    <mergeCell ref="M10:M12"/>
    <mergeCell ref="N10:N12"/>
    <mergeCell ref="O10:O12"/>
    <mergeCell ref="P10:P12"/>
    <mergeCell ref="H19:H21"/>
    <mergeCell ref="I19:I21"/>
    <mergeCell ref="C13:C15"/>
    <mergeCell ref="D13:D15"/>
    <mergeCell ref="C16:C18"/>
    <mergeCell ref="D16:D18"/>
    <mergeCell ref="H13:H15"/>
    <mergeCell ref="I13:I15"/>
    <mergeCell ref="O7:O9"/>
    <mergeCell ref="H16:H18"/>
    <mergeCell ref="I16:I18"/>
    <mergeCell ref="J16:J18"/>
    <mergeCell ref="O13:O15"/>
    <mergeCell ref="J7:J9"/>
    <mergeCell ref="K7:K9"/>
    <mergeCell ref="J13:J15"/>
    <mergeCell ref="K16:K18"/>
    <mergeCell ref="L16:L18"/>
    <mergeCell ref="N7:N9"/>
    <mergeCell ref="J19:J21"/>
    <mergeCell ref="C22:C24"/>
    <mergeCell ref="D22:D24"/>
    <mergeCell ref="H7:H9"/>
    <mergeCell ref="I7:I9"/>
    <mergeCell ref="H22:H24"/>
    <mergeCell ref="D7:D9"/>
    <mergeCell ref="C10:C12"/>
    <mergeCell ref="D10:D12"/>
    <mergeCell ref="A19:A21"/>
    <mergeCell ref="B16:B18"/>
    <mergeCell ref="B19:B21"/>
    <mergeCell ref="B4:D5"/>
    <mergeCell ref="A10:A12"/>
    <mergeCell ref="D19:D21"/>
    <mergeCell ref="C19:C21"/>
    <mergeCell ref="E4:G5"/>
    <mergeCell ref="B1:P1"/>
    <mergeCell ref="A4:A6"/>
    <mergeCell ref="A7:A9"/>
    <mergeCell ref="C7:C9"/>
    <mergeCell ref="J4:O4"/>
    <mergeCell ref="J5:K5"/>
    <mergeCell ref="L5:M5"/>
    <mergeCell ref="L7:L9"/>
    <mergeCell ref="M7:M9"/>
    <mergeCell ref="A22:A24"/>
    <mergeCell ref="N5:O5"/>
    <mergeCell ref="P4:P6"/>
    <mergeCell ref="B22:B24"/>
    <mergeCell ref="B10:B12"/>
    <mergeCell ref="B13:B15"/>
    <mergeCell ref="H4:I5"/>
    <mergeCell ref="A13:A15"/>
    <mergeCell ref="B7:B9"/>
    <mergeCell ref="A16:A18"/>
  </mergeCells>
  <phoneticPr fontId="3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7"/>
  <sheetViews>
    <sheetView topLeftCell="A4" workbookViewId="0">
      <selection activeCell="U19" sqref="U19"/>
    </sheetView>
  </sheetViews>
  <sheetFormatPr defaultColWidth="10.28515625" defaultRowHeight="15"/>
  <cols>
    <col min="1" max="1" width="6.28515625" bestFit="1" customWidth="1"/>
    <col min="2" max="2" width="22" bestFit="1" customWidth="1"/>
    <col min="3" max="3" width="5.85546875" bestFit="1" customWidth="1"/>
    <col min="4" max="4" width="5" bestFit="1" customWidth="1"/>
    <col min="5" max="5" width="5.7109375" bestFit="1" customWidth="1"/>
    <col min="6" max="6" width="5" bestFit="1" customWidth="1"/>
    <col min="7" max="7" width="5.5703125" bestFit="1" customWidth="1"/>
    <col min="8" max="8" width="6" bestFit="1" customWidth="1"/>
    <col min="9" max="9" width="6.42578125" bestFit="1" customWidth="1"/>
    <col min="10" max="10" width="6" bestFit="1" customWidth="1"/>
    <col min="11" max="11" width="6.42578125" bestFit="1" customWidth="1"/>
    <col min="12" max="12" width="6" bestFit="1" customWidth="1"/>
    <col min="13" max="13" width="6.42578125" bestFit="1" customWidth="1"/>
    <col min="14" max="14" width="12.42578125" customWidth="1"/>
    <col min="15" max="15" width="6" bestFit="1" customWidth="1"/>
    <col min="16" max="16" width="6.42578125" bestFit="1" customWidth="1"/>
    <col min="17" max="17" width="6" bestFit="1" customWidth="1"/>
    <col min="18" max="18" width="6.42578125" bestFit="1" customWidth="1"/>
    <col min="19" max="19" width="10.140625" bestFit="1" customWidth="1"/>
  </cols>
  <sheetData>
    <row r="1" spans="1:19">
      <c r="A1" s="11"/>
      <c r="B1" s="27" t="s">
        <v>31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>
      <c r="A2" s="11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9">
      <c r="A4" s="26" t="s">
        <v>33</v>
      </c>
      <c r="B4" s="33" t="s">
        <v>1</v>
      </c>
      <c r="C4" s="44"/>
      <c r="D4" s="34"/>
      <c r="E4" s="43" t="s">
        <v>36</v>
      </c>
      <c r="F4" s="44"/>
      <c r="G4" s="34"/>
      <c r="H4" s="26" t="s">
        <v>5</v>
      </c>
      <c r="I4" s="26"/>
      <c r="J4" s="52" t="s">
        <v>37</v>
      </c>
      <c r="K4" s="53"/>
      <c r="L4" s="53"/>
      <c r="M4" s="54"/>
      <c r="N4" s="40" t="s">
        <v>40</v>
      </c>
      <c r="O4" s="52" t="s">
        <v>38</v>
      </c>
      <c r="P4" s="53"/>
      <c r="Q4" s="53"/>
      <c r="R4" s="54"/>
      <c r="S4" s="55" t="s">
        <v>30</v>
      </c>
    </row>
    <row r="5" spans="1:19" ht="42" customHeight="1">
      <c r="A5" s="26"/>
      <c r="B5" s="37"/>
      <c r="C5" s="45"/>
      <c r="D5" s="38"/>
      <c r="E5" s="37"/>
      <c r="F5" s="45"/>
      <c r="G5" s="38"/>
      <c r="H5" s="26"/>
      <c r="I5" s="26"/>
      <c r="J5" s="52" t="s">
        <v>41</v>
      </c>
      <c r="K5" s="54"/>
      <c r="L5" s="52" t="s">
        <v>34</v>
      </c>
      <c r="M5" s="54"/>
      <c r="N5" s="40"/>
      <c r="O5" s="57" t="s">
        <v>35</v>
      </c>
      <c r="P5" s="39"/>
      <c r="Q5" s="39" t="s">
        <v>29</v>
      </c>
      <c r="R5" s="39"/>
      <c r="S5" s="56"/>
    </row>
    <row r="6" spans="1:19" ht="45">
      <c r="A6" s="26"/>
      <c r="B6" s="2" t="s">
        <v>3</v>
      </c>
      <c r="C6" s="3" t="s">
        <v>12</v>
      </c>
      <c r="D6" s="3" t="s">
        <v>13</v>
      </c>
      <c r="E6" s="2" t="s">
        <v>2</v>
      </c>
      <c r="F6" s="3" t="s">
        <v>21</v>
      </c>
      <c r="G6" s="3" t="s">
        <v>28</v>
      </c>
      <c r="H6" s="2" t="s">
        <v>8</v>
      </c>
      <c r="I6" s="2" t="s">
        <v>11</v>
      </c>
      <c r="J6" s="2" t="s">
        <v>8</v>
      </c>
      <c r="K6" s="2" t="s">
        <v>11</v>
      </c>
      <c r="L6" s="2" t="s">
        <v>8</v>
      </c>
      <c r="M6" s="2" t="s">
        <v>11</v>
      </c>
      <c r="N6" s="1"/>
      <c r="O6" s="2" t="s">
        <v>8</v>
      </c>
      <c r="P6" s="2" t="s">
        <v>11</v>
      </c>
      <c r="Q6" s="2" t="s">
        <v>8</v>
      </c>
      <c r="R6" s="2" t="s">
        <v>11</v>
      </c>
      <c r="S6" s="1"/>
    </row>
    <row r="7" spans="1:19">
      <c r="A7" s="26">
        <v>1</v>
      </c>
      <c r="B7" s="24" t="s">
        <v>14</v>
      </c>
      <c r="C7" s="21">
        <v>3</v>
      </c>
      <c r="D7" s="21">
        <v>6</v>
      </c>
      <c r="E7" s="5">
        <v>1</v>
      </c>
      <c r="F7" s="5">
        <v>2</v>
      </c>
      <c r="G7" s="15">
        <f>(F7/D7)*100</f>
        <v>33.333333333333329</v>
      </c>
      <c r="H7" s="46">
        <f>(3+2+3+3+3)/5</f>
        <v>2.8</v>
      </c>
      <c r="I7" s="46">
        <f>STDEV(3,2,3,3,3)</f>
        <v>0.44721359549995715</v>
      </c>
      <c r="J7" s="21">
        <v>1.8</v>
      </c>
      <c r="K7" s="21">
        <v>0.45</v>
      </c>
      <c r="L7" s="21">
        <v>30</v>
      </c>
      <c r="M7" s="21">
        <v>7.45</v>
      </c>
      <c r="N7" s="21" t="s">
        <v>158</v>
      </c>
      <c r="O7" s="21">
        <v>4</v>
      </c>
      <c r="P7" s="21"/>
      <c r="Q7" s="21">
        <v>0</v>
      </c>
      <c r="R7" s="21"/>
      <c r="S7" s="21" t="s">
        <v>158</v>
      </c>
    </row>
    <row r="8" spans="1:19">
      <c r="A8" s="26"/>
      <c r="B8" s="24"/>
      <c r="C8" s="22"/>
      <c r="D8" s="22"/>
      <c r="E8" s="5">
        <v>2</v>
      </c>
      <c r="F8" s="5">
        <v>4</v>
      </c>
      <c r="G8" s="15">
        <f>(F8/D7)*100</f>
        <v>66.666666666666657</v>
      </c>
      <c r="H8" s="47"/>
      <c r="I8" s="47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>
      <c r="A9" s="26"/>
      <c r="B9" s="25"/>
      <c r="C9" s="23"/>
      <c r="D9" s="23"/>
      <c r="E9" s="5">
        <v>3</v>
      </c>
      <c r="F9" s="5">
        <v>0</v>
      </c>
      <c r="G9" s="5">
        <f>(F9/D7)*100</f>
        <v>0</v>
      </c>
      <c r="H9" s="48"/>
      <c r="I9" s="48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26">
        <v>2</v>
      </c>
      <c r="B10" s="24" t="s">
        <v>15</v>
      </c>
      <c r="C10" s="21">
        <v>3</v>
      </c>
      <c r="D10" s="21">
        <v>4</v>
      </c>
      <c r="E10" s="5">
        <v>1</v>
      </c>
      <c r="F10" s="5">
        <v>2</v>
      </c>
      <c r="G10" s="5">
        <f>(F10/D10)*100</f>
        <v>50</v>
      </c>
      <c r="H10" s="46">
        <f>AVERAGE(7,8,7,7,7)</f>
        <v>7.2</v>
      </c>
      <c r="I10" s="46">
        <f>STDEV(7,8,7,7,7)</f>
        <v>0.44721359549996109</v>
      </c>
      <c r="J10" s="21">
        <v>2.4</v>
      </c>
      <c r="K10" s="21">
        <v>0.55000000000000004</v>
      </c>
      <c r="L10" s="21">
        <v>60</v>
      </c>
      <c r="M10" s="21">
        <v>13.69</v>
      </c>
      <c r="N10" s="21" t="s">
        <v>159</v>
      </c>
      <c r="O10" s="21">
        <v>11</v>
      </c>
      <c r="P10" s="21"/>
      <c r="Q10" s="21">
        <v>0.42</v>
      </c>
      <c r="R10" s="21"/>
      <c r="S10" s="21" t="s">
        <v>158</v>
      </c>
    </row>
    <row r="11" spans="1:19">
      <c r="A11" s="26"/>
      <c r="B11" s="24"/>
      <c r="C11" s="22"/>
      <c r="D11" s="22"/>
      <c r="E11" s="5">
        <v>2</v>
      </c>
      <c r="F11" s="5">
        <v>2</v>
      </c>
      <c r="G11" s="5">
        <f>(F11/D10)*100</f>
        <v>50</v>
      </c>
      <c r="H11" s="47"/>
      <c r="I11" s="47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>
      <c r="A12" s="26"/>
      <c r="B12" s="25"/>
      <c r="C12" s="23"/>
      <c r="D12" s="23"/>
      <c r="E12" s="5">
        <v>3</v>
      </c>
      <c r="F12" s="5">
        <v>0</v>
      </c>
      <c r="G12" s="5">
        <v>0</v>
      </c>
      <c r="H12" s="48"/>
      <c r="I12" s="48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26">
        <v>3</v>
      </c>
      <c r="B13" s="24" t="s">
        <v>16</v>
      </c>
      <c r="C13" s="21">
        <v>6</v>
      </c>
      <c r="D13" s="21">
        <v>25</v>
      </c>
      <c r="E13" s="5">
        <v>1</v>
      </c>
      <c r="F13" s="5">
        <v>3</v>
      </c>
      <c r="G13" s="5">
        <f>(3/25)*100</f>
        <v>12</v>
      </c>
      <c r="H13" s="46">
        <f>AVERAGE(33,23,23,30,23)</f>
        <v>26.4</v>
      </c>
      <c r="I13" s="46">
        <f>STDEV(33,23,23,30,23)</f>
        <v>4.7749345545253243</v>
      </c>
      <c r="J13" s="21">
        <v>9.6</v>
      </c>
      <c r="K13" s="21">
        <v>1.52</v>
      </c>
      <c r="L13" s="21">
        <v>38.4</v>
      </c>
      <c r="M13" s="21">
        <v>6.07</v>
      </c>
      <c r="N13" s="21" t="s">
        <v>158</v>
      </c>
      <c r="O13" s="21">
        <v>42</v>
      </c>
      <c r="P13" s="21"/>
      <c r="Q13" s="21">
        <v>0.77</v>
      </c>
      <c r="R13" s="21"/>
      <c r="S13" s="21" t="s">
        <v>159</v>
      </c>
    </row>
    <row r="14" spans="1:19">
      <c r="A14" s="26"/>
      <c r="B14" s="24"/>
      <c r="C14" s="22"/>
      <c r="D14" s="22"/>
      <c r="E14" s="5">
        <v>2</v>
      </c>
      <c r="F14" s="5">
        <v>12</v>
      </c>
      <c r="G14" s="5">
        <f>(12/25)*100</f>
        <v>48</v>
      </c>
      <c r="H14" s="47"/>
      <c r="I14" s="47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>
      <c r="A15" s="26"/>
      <c r="B15" s="25"/>
      <c r="C15" s="23"/>
      <c r="D15" s="23"/>
      <c r="E15" s="5">
        <v>3</v>
      </c>
      <c r="F15" s="5">
        <v>10</v>
      </c>
      <c r="G15" s="5">
        <f>(10/25)*100</f>
        <v>40</v>
      </c>
      <c r="H15" s="48"/>
      <c r="I15" s="48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26">
        <v>4</v>
      </c>
      <c r="B16" s="28" t="s">
        <v>39</v>
      </c>
      <c r="C16" s="21">
        <v>3</v>
      </c>
      <c r="D16" s="21">
        <v>13</v>
      </c>
      <c r="E16" s="5">
        <v>1</v>
      </c>
      <c r="F16" s="5">
        <v>2</v>
      </c>
      <c r="G16" s="15">
        <f>(2/13)*100</f>
        <v>15.384615384615385</v>
      </c>
      <c r="H16" s="46">
        <f>AVERAGE(12,12,12,12,11)</f>
        <v>11.8</v>
      </c>
      <c r="I16" s="46">
        <f>STDEV(12,12,12,12,11)</f>
        <v>0.44721359549994522</v>
      </c>
      <c r="J16" s="21">
        <v>4.8</v>
      </c>
      <c r="K16" s="21">
        <v>0.84</v>
      </c>
      <c r="L16" s="21">
        <v>36.92</v>
      </c>
      <c r="M16" s="21">
        <v>6.44</v>
      </c>
      <c r="N16" s="21" t="s">
        <v>158</v>
      </c>
      <c r="O16" s="21">
        <v>19</v>
      </c>
      <c r="P16" s="21"/>
      <c r="Q16" s="21">
        <v>0.92</v>
      </c>
      <c r="R16" s="21"/>
      <c r="S16" s="21" t="s">
        <v>159</v>
      </c>
    </row>
    <row r="17" spans="1:19">
      <c r="A17" s="26"/>
      <c r="B17" s="24"/>
      <c r="C17" s="22"/>
      <c r="D17" s="22"/>
      <c r="E17" s="5">
        <v>2</v>
      </c>
      <c r="F17" s="5">
        <v>10</v>
      </c>
      <c r="G17" s="15">
        <f>(10/13)*100</f>
        <v>76.923076923076934</v>
      </c>
      <c r="H17" s="47"/>
      <c r="I17" s="47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>
      <c r="A18" s="26"/>
      <c r="B18" s="25"/>
      <c r="C18" s="23"/>
      <c r="D18" s="23"/>
      <c r="E18" s="5">
        <v>3</v>
      </c>
      <c r="F18" s="5">
        <v>1</v>
      </c>
      <c r="G18" s="15">
        <f>(1/13)*100</f>
        <v>7.6923076923076925</v>
      </c>
      <c r="H18" s="48"/>
      <c r="I18" s="48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26">
        <v>5</v>
      </c>
      <c r="B19" s="24" t="s">
        <v>18</v>
      </c>
      <c r="C19" s="21">
        <v>5</v>
      </c>
      <c r="D19" s="21">
        <v>6</v>
      </c>
      <c r="E19" s="5">
        <v>1</v>
      </c>
      <c r="F19" s="5">
        <v>0</v>
      </c>
      <c r="G19" s="5">
        <v>0</v>
      </c>
      <c r="H19" s="46">
        <f>AVERAGE(3,4,4,4,4)</f>
        <v>3.8</v>
      </c>
      <c r="I19" s="46">
        <f>STDEV(3,4,4,4,3)</f>
        <v>0.54772255750516674</v>
      </c>
      <c r="J19" s="21">
        <v>3</v>
      </c>
      <c r="K19" s="21">
        <v>0</v>
      </c>
      <c r="L19" s="21">
        <v>50</v>
      </c>
      <c r="M19" s="21">
        <v>0</v>
      </c>
      <c r="N19" s="21" t="s">
        <v>159</v>
      </c>
      <c r="O19" s="21">
        <v>6</v>
      </c>
      <c r="P19" s="21"/>
      <c r="Q19" s="21">
        <v>0.67</v>
      </c>
      <c r="R19" s="21"/>
      <c r="S19" s="21" t="s">
        <v>160</v>
      </c>
    </row>
    <row r="20" spans="1:19">
      <c r="A20" s="26"/>
      <c r="B20" s="24"/>
      <c r="C20" s="22"/>
      <c r="D20" s="22"/>
      <c r="E20" s="5">
        <v>2</v>
      </c>
      <c r="F20" s="5">
        <v>4</v>
      </c>
      <c r="G20" s="15">
        <f>(4/6)*100</f>
        <v>66.666666666666657</v>
      </c>
      <c r="H20" s="47"/>
      <c r="I20" s="47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>
      <c r="A21" s="26"/>
      <c r="B21" s="25"/>
      <c r="C21" s="23"/>
      <c r="D21" s="23"/>
      <c r="E21" s="5">
        <v>3</v>
      </c>
      <c r="F21" s="5">
        <v>2</v>
      </c>
      <c r="G21" s="15">
        <f>(2/6)*100</f>
        <v>33.333333333333329</v>
      </c>
      <c r="H21" s="48"/>
      <c r="I21" s="48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26">
        <v>6</v>
      </c>
      <c r="B22" s="28" t="s">
        <v>19</v>
      </c>
      <c r="C22" s="21">
        <v>6</v>
      </c>
      <c r="D22" s="21">
        <v>7</v>
      </c>
      <c r="E22" s="5">
        <v>1</v>
      </c>
      <c r="F22" s="5">
        <v>2</v>
      </c>
      <c r="G22" s="15">
        <f>(2/7)*100</f>
        <v>28.571428571428569</v>
      </c>
      <c r="H22" s="46">
        <f>AVERAGE(11,12,11,12,11)</f>
        <v>11.4</v>
      </c>
      <c r="I22" s="46">
        <f>STDEV(11,12,11,12,11)</f>
        <v>0.54772255750517651</v>
      </c>
      <c r="J22" s="21">
        <v>3.8</v>
      </c>
      <c r="K22" s="21">
        <v>0.45</v>
      </c>
      <c r="L22" s="21">
        <v>54.29</v>
      </c>
      <c r="M22" s="21">
        <v>6.39</v>
      </c>
      <c r="N22" s="21" t="s">
        <v>159</v>
      </c>
      <c r="O22" s="21">
        <v>18</v>
      </c>
      <c r="P22" s="21"/>
      <c r="Q22" s="21">
        <v>0.83</v>
      </c>
      <c r="R22" s="21"/>
      <c r="S22" s="21" t="s">
        <v>159</v>
      </c>
    </row>
    <row r="23" spans="1:19">
      <c r="A23" s="26"/>
      <c r="B23" s="28"/>
      <c r="C23" s="22"/>
      <c r="D23" s="22"/>
      <c r="E23" s="5">
        <v>2</v>
      </c>
      <c r="F23" s="5">
        <v>3</v>
      </c>
      <c r="G23" s="15">
        <f>(3/7)*100</f>
        <v>42.857142857142854</v>
      </c>
      <c r="H23" s="47"/>
      <c r="I23" s="47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>
      <c r="A24" s="26"/>
      <c r="B24" s="29"/>
      <c r="C24" s="23"/>
      <c r="D24" s="23"/>
      <c r="E24" s="5">
        <v>3</v>
      </c>
      <c r="F24" s="5">
        <v>2</v>
      </c>
      <c r="G24" s="15">
        <f>(2/7)*100</f>
        <v>28.571428571428569</v>
      </c>
      <c r="H24" s="48"/>
      <c r="I24" s="48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33" t="s">
        <v>10</v>
      </c>
      <c r="B25" s="34"/>
      <c r="C25" s="21">
        <f>SUM(C7:C24)</f>
        <v>26</v>
      </c>
      <c r="D25" s="21">
        <f>SUM(D7:D24)</f>
        <v>61</v>
      </c>
      <c r="E25" s="5">
        <v>1</v>
      </c>
      <c r="F25" s="5">
        <f>F7+F10+F13+F16+F19+F22</f>
        <v>11</v>
      </c>
      <c r="G25" s="16">
        <f>(11/61)*100</f>
        <v>18.032786885245901</v>
      </c>
      <c r="H25" s="46">
        <f>SUM(H7:H24)</f>
        <v>63.4</v>
      </c>
      <c r="I25" s="46">
        <f>STDEV(I7:I24)</f>
        <v>1.7510640664248012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>
      <c r="A26" s="35"/>
      <c r="B26" s="36"/>
      <c r="C26" s="22"/>
      <c r="D26" s="22"/>
      <c r="E26" s="5">
        <v>2</v>
      </c>
      <c r="F26" s="5">
        <f>F8+F11+F14+F17+F20+F23</f>
        <v>35</v>
      </c>
      <c r="G26" s="16">
        <f>(35/61)*100</f>
        <v>57.377049180327866</v>
      </c>
      <c r="H26" s="47"/>
      <c r="I26" s="47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>
      <c r="A27" s="37"/>
      <c r="B27" s="38"/>
      <c r="C27" s="23"/>
      <c r="D27" s="23"/>
      <c r="E27" s="5">
        <v>3</v>
      </c>
      <c r="F27" s="5">
        <f>F9+F12+F15+F18+F21+F24</f>
        <v>15</v>
      </c>
      <c r="G27" s="16">
        <f>(15/61)*100</f>
        <v>24.590163934426229</v>
      </c>
      <c r="H27" s="48"/>
      <c r="I27" s="48"/>
      <c r="J27" s="23"/>
      <c r="K27" s="23"/>
      <c r="L27" s="23"/>
      <c r="M27" s="23"/>
      <c r="N27" s="23"/>
      <c r="O27" s="23"/>
      <c r="P27" s="23"/>
      <c r="Q27" s="23"/>
      <c r="R27" s="23"/>
      <c r="S27" s="23"/>
    </row>
  </sheetData>
  <mergeCells count="124">
    <mergeCell ref="R25:R27"/>
    <mergeCell ref="S25:S27"/>
    <mergeCell ref="L25:L27"/>
    <mergeCell ref="M25:M27"/>
    <mergeCell ref="N25:N27"/>
    <mergeCell ref="O25:O27"/>
    <mergeCell ref="P25:P27"/>
    <mergeCell ref="Q25:Q27"/>
    <mergeCell ref="Q22:Q24"/>
    <mergeCell ref="R22:R24"/>
    <mergeCell ref="S22:S24"/>
    <mergeCell ref="A25:B27"/>
    <mergeCell ref="C25:C27"/>
    <mergeCell ref="D25:D27"/>
    <mergeCell ref="H25:H27"/>
    <mergeCell ref="I25:I27"/>
    <mergeCell ref="J25:J27"/>
    <mergeCell ref="K25:K27"/>
    <mergeCell ref="K22:K24"/>
    <mergeCell ref="L22:L24"/>
    <mergeCell ref="M22:M24"/>
    <mergeCell ref="N22:N24"/>
    <mergeCell ref="O22:O24"/>
    <mergeCell ref="P22:P24"/>
    <mergeCell ref="Q19:Q21"/>
    <mergeCell ref="R19:R21"/>
    <mergeCell ref="S19:S21"/>
    <mergeCell ref="A22:A24"/>
    <mergeCell ref="B22:B24"/>
    <mergeCell ref="C22:C24"/>
    <mergeCell ref="D22:D24"/>
    <mergeCell ref="H22:H24"/>
    <mergeCell ref="I22:I24"/>
    <mergeCell ref="J22:J24"/>
    <mergeCell ref="K19:K21"/>
    <mergeCell ref="L19:L21"/>
    <mergeCell ref="M19:M21"/>
    <mergeCell ref="N19:N21"/>
    <mergeCell ref="O19:O21"/>
    <mergeCell ref="P19:P21"/>
    <mergeCell ref="Q16:Q18"/>
    <mergeCell ref="R16:R18"/>
    <mergeCell ref="S16:S18"/>
    <mergeCell ref="A19:A21"/>
    <mergeCell ref="B19:B21"/>
    <mergeCell ref="C19:C21"/>
    <mergeCell ref="D19:D21"/>
    <mergeCell ref="H19:H21"/>
    <mergeCell ref="I19:I21"/>
    <mergeCell ref="J19:J21"/>
    <mergeCell ref="K16:K18"/>
    <mergeCell ref="L16:L18"/>
    <mergeCell ref="M16:M18"/>
    <mergeCell ref="N16:N18"/>
    <mergeCell ref="O16:O18"/>
    <mergeCell ref="P16:P18"/>
    <mergeCell ref="Q13:Q15"/>
    <mergeCell ref="R13:R15"/>
    <mergeCell ref="S13:S15"/>
    <mergeCell ref="A16:A18"/>
    <mergeCell ref="B16:B18"/>
    <mergeCell ref="C16:C18"/>
    <mergeCell ref="D16:D18"/>
    <mergeCell ref="H16:H18"/>
    <mergeCell ref="I16:I18"/>
    <mergeCell ref="J16:J18"/>
    <mergeCell ref="K13:K15"/>
    <mergeCell ref="L13:L15"/>
    <mergeCell ref="M13:M15"/>
    <mergeCell ref="N13:N15"/>
    <mergeCell ref="O13:O15"/>
    <mergeCell ref="P13:P15"/>
    <mergeCell ref="Q10:Q12"/>
    <mergeCell ref="R10:R12"/>
    <mergeCell ref="S10:S12"/>
    <mergeCell ref="A13:A15"/>
    <mergeCell ref="B13:B15"/>
    <mergeCell ref="C13:C15"/>
    <mergeCell ref="D13:D15"/>
    <mergeCell ref="H13:H15"/>
    <mergeCell ref="I13:I15"/>
    <mergeCell ref="J13:J15"/>
    <mergeCell ref="K10:K12"/>
    <mergeCell ref="L10:L12"/>
    <mergeCell ref="M10:M12"/>
    <mergeCell ref="N10:N12"/>
    <mergeCell ref="O10:O12"/>
    <mergeCell ref="P10:P12"/>
    <mergeCell ref="Q7:Q9"/>
    <mergeCell ref="R7:R9"/>
    <mergeCell ref="S7:S9"/>
    <mergeCell ref="A10:A12"/>
    <mergeCell ref="B10:B12"/>
    <mergeCell ref="C10:C12"/>
    <mergeCell ref="D10:D12"/>
    <mergeCell ref="H10:H12"/>
    <mergeCell ref="I10:I12"/>
    <mergeCell ref="J10:J12"/>
    <mergeCell ref="K7:K9"/>
    <mergeCell ref="L7:L9"/>
    <mergeCell ref="M7:M9"/>
    <mergeCell ref="N7:N9"/>
    <mergeCell ref="O7:O9"/>
    <mergeCell ref="P7:P9"/>
    <mergeCell ref="L5:M5"/>
    <mergeCell ref="O5:P5"/>
    <mergeCell ref="Q5:R5"/>
    <mergeCell ref="A7:A9"/>
    <mergeCell ref="B7:B9"/>
    <mergeCell ref="C7:C9"/>
    <mergeCell ref="D7:D9"/>
    <mergeCell ref="H7:H9"/>
    <mergeCell ref="I7:I9"/>
    <mergeCell ref="J7:J9"/>
    <mergeCell ref="B1:S1"/>
    <mergeCell ref="A4:A6"/>
    <mergeCell ref="B4:D5"/>
    <mergeCell ref="E4:G5"/>
    <mergeCell ref="H4:I5"/>
    <mergeCell ref="J4:M4"/>
    <mergeCell ref="N4:N5"/>
    <mergeCell ref="O4:R4"/>
    <mergeCell ref="S4:S5"/>
    <mergeCell ref="J5:K5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V78"/>
  <sheetViews>
    <sheetView tabSelected="1" zoomScaleNormal="100" workbookViewId="0">
      <selection activeCell="AZ34" sqref="AZ34"/>
    </sheetView>
  </sheetViews>
  <sheetFormatPr defaultRowHeight="15"/>
  <cols>
    <col min="1" max="1" width="5" bestFit="1" customWidth="1"/>
    <col min="2" max="2" width="2.7109375" bestFit="1" customWidth="1"/>
    <col min="3" max="3" width="7" bestFit="1" customWidth="1"/>
    <col min="4" max="6" width="3.85546875" bestFit="1" customWidth="1"/>
    <col min="7" max="7" width="3" bestFit="1" customWidth="1"/>
    <col min="8" max="8" width="3.140625" bestFit="1" customWidth="1"/>
    <col min="9" max="9" width="3" bestFit="1" customWidth="1"/>
    <col min="10" max="10" width="3.140625" bestFit="1" customWidth="1"/>
    <col min="11" max="11" width="3" bestFit="1" customWidth="1"/>
    <col min="12" max="12" width="3.140625" bestFit="1" customWidth="1"/>
    <col min="13" max="13" width="2.85546875" bestFit="1" customWidth="1"/>
    <col min="14" max="16" width="3" bestFit="1" customWidth="1"/>
    <col min="17" max="17" width="3.140625" bestFit="1" customWidth="1"/>
    <col min="18" max="18" width="2.85546875" bestFit="1" customWidth="1"/>
    <col min="19" max="19" width="3" bestFit="1" customWidth="1"/>
    <col min="20" max="20" width="3.140625" bestFit="1" customWidth="1"/>
    <col min="21" max="21" width="2.85546875" bestFit="1" customWidth="1"/>
    <col min="22" max="22" width="3.140625" bestFit="1" customWidth="1"/>
    <col min="23" max="24" width="3" bestFit="1" customWidth="1"/>
    <col min="25" max="30" width="4" bestFit="1" customWidth="1"/>
    <col min="31" max="31" width="4.140625" bestFit="1" customWidth="1"/>
    <col min="32" max="32" width="4" bestFit="1" customWidth="1"/>
    <col min="33" max="33" width="4.140625" bestFit="1" customWidth="1"/>
    <col min="34" max="34" width="3.85546875" bestFit="1" customWidth="1"/>
    <col min="35" max="35" width="4" bestFit="1" customWidth="1"/>
    <col min="36" max="36" width="4.140625" bestFit="1" customWidth="1"/>
    <col min="37" max="42" width="4" bestFit="1" customWidth="1"/>
    <col min="43" max="43" width="4.140625" bestFit="1" customWidth="1"/>
    <col min="44" max="44" width="3.85546875" bestFit="1" customWidth="1"/>
    <col min="45" max="47" width="4" bestFit="1" customWidth="1"/>
    <col min="48" max="48" width="4.140625" bestFit="1" customWidth="1"/>
  </cols>
  <sheetData>
    <row r="1" spans="1:48">
      <c r="A1" s="61" t="s">
        <v>162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3" spans="1:48">
      <c r="A3" s="33" t="s">
        <v>1</v>
      </c>
      <c r="B3" s="44"/>
      <c r="C3" s="34"/>
      <c r="D3" s="33" t="s">
        <v>42</v>
      </c>
      <c r="E3" s="44"/>
      <c r="F3" s="34"/>
      <c r="G3" s="58" t="s">
        <v>161</v>
      </c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60"/>
    </row>
    <row r="4" spans="1:48">
      <c r="A4" s="37"/>
      <c r="B4" s="45"/>
      <c r="C4" s="38"/>
      <c r="D4" s="37"/>
      <c r="E4" s="45"/>
      <c r="F4" s="38"/>
      <c r="G4" s="1" t="s">
        <v>43</v>
      </c>
      <c r="H4" s="1" t="s">
        <v>44</v>
      </c>
      <c r="I4" s="1" t="s">
        <v>45</v>
      </c>
      <c r="J4" s="1" t="s">
        <v>46</v>
      </c>
      <c r="K4" s="1" t="s">
        <v>47</v>
      </c>
      <c r="L4" s="1" t="s">
        <v>48</v>
      </c>
      <c r="M4" s="1" t="s">
        <v>49</v>
      </c>
      <c r="N4" s="1" t="s">
        <v>50</v>
      </c>
      <c r="O4" s="1" t="s">
        <v>51</v>
      </c>
      <c r="P4" s="1" t="s">
        <v>52</v>
      </c>
      <c r="Q4" s="1" t="s">
        <v>53</v>
      </c>
      <c r="R4" s="1" t="s">
        <v>54</v>
      </c>
      <c r="S4" s="1" t="s">
        <v>55</v>
      </c>
      <c r="T4" s="1" t="s">
        <v>56</v>
      </c>
      <c r="U4" s="1" t="s">
        <v>57</v>
      </c>
      <c r="V4" s="1" t="s">
        <v>58</v>
      </c>
      <c r="W4" s="1" t="s">
        <v>59</v>
      </c>
      <c r="X4" s="1" t="s">
        <v>60</v>
      </c>
      <c r="Y4" s="1" t="s">
        <v>61</v>
      </c>
      <c r="Z4" s="1" t="s">
        <v>62</v>
      </c>
      <c r="AA4" s="1" t="s">
        <v>63</v>
      </c>
      <c r="AB4" s="1" t="s">
        <v>64</v>
      </c>
      <c r="AC4" s="1" t="s">
        <v>65</v>
      </c>
      <c r="AD4" s="1" t="s">
        <v>66</v>
      </c>
      <c r="AE4" s="1" t="s">
        <v>67</v>
      </c>
      <c r="AF4" s="1" t="s">
        <v>68</v>
      </c>
      <c r="AG4" s="1" t="s">
        <v>69</v>
      </c>
      <c r="AH4" s="1" t="s">
        <v>70</v>
      </c>
      <c r="AI4" s="1" t="s">
        <v>71</v>
      </c>
      <c r="AJ4" s="1" t="s">
        <v>72</v>
      </c>
      <c r="AK4" s="1" t="s">
        <v>73</v>
      </c>
      <c r="AL4" s="1" t="s">
        <v>74</v>
      </c>
      <c r="AM4" s="1" t="s">
        <v>75</v>
      </c>
      <c r="AN4" s="1" t="s">
        <v>76</v>
      </c>
      <c r="AO4" s="1" t="s">
        <v>77</v>
      </c>
      <c r="AP4" s="1" t="s">
        <v>78</v>
      </c>
      <c r="AQ4" s="1" t="s">
        <v>79</v>
      </c>
      <c r="AR4" s="1" t="s">
        <v>80</v>
      </c>
      <c r="AS4" s="1" t="s">
        <v>81</v>
      </c>
      <c r="AT4" s="1" t="s">
        <v>82</v>
      </c>
      <c r="AU4" s="1" t="s">
        <v>83</v>
      </c>
      <c r="AV4" s="1" t="s">
        <v>84</v>
      </c>
    </row>
    <row r="5" spans="1:48">
      <c r="A5" s="18" t="s">
        <v>85</v>
      </c>
      <c r="B5" s="18" t="s">
        <v>86</v>
      </c>
      <c r="C5" s="18" t="s">
        <v>87</v>
      </c>
      <c r="D5" s="62" t="s">
        <v>88</v>
      </c>
      <c r="E5" s="62" t="s">
        <v>89</v>
      </c>
      <c r="F5" s="62" t="s">
        <v>90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>
      <c r="A6" s="62" t="s">
        <v>91</v>
      </c>
      <c r="B6" s="62"/>
      <c r="C6" s="62"/>
      <c r="D6" s="62"/>
      <c r="E6" s="62"/>
      <c r="F6" s="62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>
      <c r="A7" s="62"/>
      <c r="B7" s="62">
        <v>3</v>
      </c>
      <c r="C7" s="62"/>
      <c r="D7" s="62"/>
      <c r="E7" s="62"/>
      <c r="F7" s="6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>
      <c r="A8" s="62"/>
      <c r="B8" s="62"/>
      <c r="C8" s="62" t="s">
        <v>92</v>
      </c>
      <c r="D8" s="18"/>
      <c r="E8" s="18"/>
      <c r="F8" s="18"/>
      <c r="G8" s="1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>
      <c r="A9" s="62"/>
      <c r="B9" s="62"/>
      <c r="C9" s="62" t="s">
        <v>93</v>
      </c>
      <c r="D9" s="18"/>
      <c r="E9" s="18"/>
      <c r="F9" s="18"/>
      <c r="G9" s="12"/>
      <c r="H9" s="1"/>
      <c r="I9" s="1"/>
      <c r="J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>
      <c r="A10" s="62"/>
      <c r="B10" s="62"/>
      <c r="C10" s="62" t="s">
        <v>94</v>
      </c>
      <c r="D10" s="18"/>
      <c r="E10" s="18"/>
      <c r="F10" s="18"/>
      <c r="G10" s="1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>
      <c r="A11" s="62"/>
      <c r="B11" s="62"/>
      <c r="C11" s="62" t="s">
        <v>95</v>
      </c>
      <c r="D11" s="18"/>
      <c r="E11" s="18"/>
      <c r="F11" s="18"/>
      <c r="G11" s="1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>
      <c r="A12" s="62"/>
      <c r="B12" s="62"/>
      <c r="C12" s="62" t="s">
        <v>96</v>
      </c>
      <c r="D12" s="18"/>
      <c r="E12" s="18"/>
      <c r="F12" s="18"/>
      <c r="G12" s="1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>
      <c r="A13" s="62"/>
      <c r="B13" s="62"/>
      <c r="C13" s="62" t="s">
        <v>97</v>
      </c>
      <c r="D13" s="18"/>
      <c r="E13" s="18"/>
      <c r="F13" s="18"/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>
      <c r="A14" s="62" t="s">
        <v>98</v>
      </c>
      <c r="B14" s="62"/>
      <c r="C14" s="62"/>
      <c r="D14" s="18"/>
      <c r="E14" s="18"/>
      <c r="F14" s="18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</row>
    <row r="15" spans="1:48">
      <c r="A15" s="62"/>
      <c r="B15" s="62">
        <v>3</v>
      </c>
      <c r="C15" s="62"/>
      <c r="D15" s="18"/>
      <c r="E15" s="18"/>
      <c r="F15" s="18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</row>
    <row r="16" spans="1:48">
      <c r="A16" s="62"/>
      <c r="B16" s="62"/>
      <c r="C16" s="62" t="s">
        <v>99</v>
      </c>
      <c r="D16" s="18"/>
      <c r="E16" s="18"/>
      <c r="F16" s="18"/>
      <c r="G16" s="1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>
      <c r="A17" s="62"/>
      <c r="B17" s="62"/>
      <c r="C17" s="62" t="s">
        <v>100</v>
      </c>
      <c r="D17" s="18"/>
      <c r="E17" s="18"/>
      <c r="F17" s="18"/>
      <c r="G17" s="1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>
      <c r="A18" s="62"/>
      <c r="B18" s="62"/>
      <c r="C18" s="62" t="s">
        <v>101</v>
      </c>
      <c r="D18" s="18"/>
      <c r="E18" s="18"/>
      <c r="F18" s="18"/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>
      <c r="A19" s="62"/>
      <c r="B19" s="62"/>
      <c r="C19" s="62" t="s">
        <v>102</v>
      </c>
      <c r="D19" s="18"/>
      <c r="E19" s="18"/>
      <c r="F19" s="18"/>
      <c r="G19" s="1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8">
      <c r="A20" s="62" t="s">
        <v>103</v>
      </c>
      <c r="B20" s="62"/>
      <c r="C20" s="62"/>
      <c r="D20" s="18"/>
      <c r="E20" s="18"/>
      <c r="F20" s="18"/>
      <c r="G20" s="14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1:48">
      <c r="A21" s="62"/>
      <c r="B21" s="62">
        <v>6</v>
      </c>
      <c r="C21" s="62"/>
      <c r="D21" s="18"/>
      <c r="E21" s="18"/>
      <c r="F21" s="18"/>
      <c r="G21" s="14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1:48">
      <c r="A22" s="62"/>
      <c r="B22" s="62"/>
      <c r="C22" s="62" t="s">
        <v>104</v>
      </c>
      <c r="D22" s="18"/>
      <c r="E22" s="18"/>
      <c r="F22" s="18"/>
      <c r="G22" s="1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</row>
    <row r="23" spans="1:48">
      <c r="A23" s="62"/>
      <c r="B23" s="62"/>
      <c r="C23" s="62" t="s">
        <v>105</v>
      </c>
      <c r="D23" s="18"/>
      <c r="E23" s="18"/>
      <c r="F23" s="18"/>
      <c r="G23" s="1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</row>
    <row r="24" spans="1:48">
      <c r="A24" s="62"/>
      <c r="B24" s="62"/>
      <c r="C24" s="62" t="s">
        <v>106</v>
      </c>
      <c r="D24" s="18"/>
      <c r="E24" s="18"/>
      <c r="F24" s="18"/>
      <c r="G24" s="1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</row>
    <row r="25" spans="1:48">
      <c r="A25" s="62"/>
      <c r="B25" s="62"/>
      <c r="C25" s="62" t="s">
        <v>107</v>
      </c>
      <c r="D25" s="18"/>
      <c r="E25" s="18"/>
      <c r="F25" s="18"/>
      <c r="G25" s="1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</row>
    <row r="26" spans="1:48">
      <c r="A26" s="62"/>
      <c r="B26" s="62"/>
      <c r="C26" s="62" t="s">
        <v>108</v>
      </c>
      <c r="D26" s="18"/>
      <c r="E26" s="18"/>
      <c r="F26" s="18"/>
      <c r="G26" s="1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1:48">
      <c r="A27" s="62"/>
      <c r="B27" s="62"/>
      <c r="C27" s="62" t="s">
        <v>109</v>
      </c>
      <c r="D27" s="18"/>
      <c r="E27" s="18"/>
      <c r="F27" s="18"/>
      <c r="G27" s="1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</row>
    <row r="28" spans="1:48">
      <c r="A28" s="62"/>
      <c r="B28" s="62"/>
      <c r="C28" s="62" t="s">
        <v>110</v>
      </c>
      <c r="D28" s="18"/>
      <c r="E28" s="18"/>
      <c r="F28" s="18"/>
      <c r="G28" s="1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>
      <c r="A29" s="62"/>
      <c r="B29" s="62"/>
      <c r="C29" s="62" t="s">
        <v>111</v>
      </c>
      <c r="D29" s="18"/>
      <c r="E29" s="18"/>
      <c r="F29" s="18"/>
      <c r="G29" s="1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</row>
    <row r="30" spans="1:48">
      <c r="A30" s="62"/>
      <c r="B30" s="62"/>
      <c r="C30" s="62" t="s">
        <v>112</v>
      </c>
      <c r="D30" s="18"/>
      <c r="E30" s="18"/>
      <c r="F30" s="18"/>
      <c r="G30" s="1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>
      <c r="A31" s="62"/>
      <c r="B31" s="62"/>
      <c r="C31" s="62" t="s">
        <v>113</v>
      </c>
      <c r="D31" s="18"/>
      <c r="E31" s="18"/>
      <c r="F31" s="18"/>
      <c r="G31" s="1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</row>
    <row r="32" spans="1:48">
      <c r="A32" s="62"/>
      <c r="B32" s="62"/>
      <c r="C32" s="62" t="s">
        <v>114</v>
      </c>
      <c r="D32" s="18"/>
      <c r="E32" s="18"/>
      <c r="F32" s="18"/>
      <c r="G32" s="1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8">
      <c r="A33" s="62"/>
      <c r="B33" s="62"/>
      <c r="C33" s="62" t="s">
        <v>115</v>
      </c>
      <c r="D33" s="18"/>
      <c r="E33" s="18"/>
      <c r="F33" s="18"/>
      <c r="G33" s="1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</row>
    <row r="34" spans="1:48">
      <c r="A34" s="62"/>
      <c r="B34" s="62"/>
      <c r="C34" s="62" t="s">
        <v>116</v>
      </c>
      <c r="D34" s="18"/>
      <c r="E34" s="18"/>
      <c r="F34" s="18"/>
      <c r="G34" s="1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</row>
    <row r="35" spans="1:48">
      <c r="A35" s="62"/>
      <c r="B35" s="62"/>
      <c r="C35" s="62" t="s">
        <v>117</v>
      </c>
      <c r="D35" s="18"/>
      <c r="E35" s="18"/>
      <c r="F35" s="18"/>
      <c r="G35" s="1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8">
      <c r="A36" s="62"/>
      <c r="B36" s="62"/>
      <c r="C36" s="62" t="s">
        <v>118</v>
      </c>
      <c r="D36" s="18"/>
      <c r="E36" s="18"/>
      <c r="F36" s="18"/>
      <c r="G36" s="1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>
      <c r="A37" s="62"/>
      <c r="B37" s="62"/>
      <c r="C37" s="62" t="s">
        <v>119</v>
      </c>
      <c r="D37" s="18"/>
      <c r="E37" s="18"/>
      <c r="F37" s="18"/>
      <c r="G37" s="1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</row>
    <row r="38" spans="1:48">
      <c r="A38" s="62"/>
      <c r="B38" s="62"/>
      <c r="C38" s="62" t="s">
        <v>120</v>
      </c>
      <c r="D38" s="18"/>
      <c r="E38" s="18"/>
      <c r="F38" s="18"/>
      <c r="G38" s="1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</row>
    <row r="39" spans="1:48">
      <c r="A39" s="62"/>
      <c r="B39" s="62"/>
      <c r="C39" s="62" t="s">
        <v>121</v>
      </c>
      <c r="D39" s="18"/>
      <c r="E39" s="18"/>
      <c r="F39" s="18"/>
      <c r="G39" s="1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</row>
    <row r="40" spans="1:48">
      <c r="A40" s="62"/>
      <c r="B40" s="62"/>
      <c r="C40" s="62" t="s">
        <v>122</v>
      </c>
      <c r="D40" s="18"/>
      <c r="E40" s="18"/>
      <c r="F40" s="18"/>
      <c r="G40" s="1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1:48">
      <c r="A41" s="62"/>
      <c r="B41" s="62"/>
      <c r="C41" s="62" t="s">
        <v>123</v>
      </c>
      <c r="D41" s="18"/>
      <c r="E41" s="18"/>
      <c r="F41" s="18"/>
      <c r="G41" s="1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</row>
    <row r="42" spans="1:48">
      <c r="A42" s="62"/>
      <c r="B42" s="62"/>
      <c r="C42" s="62" t="s">
        <v>124</v>
      </c>
      <c r="D42" s="18"/>
      <c r="E42" s="18"/>
      <c r="F42" s="18"/>
      <c r="G42" s="1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</row>
    <row r="43" spans="1:48">
      <c r="A43" s="62"/>
      <c r="B43" s="62"/>
      <c r="C43" s="62" t="s">
        <v>125</v>
      </c>
      <c r="D43" s="18"/>
      <c r="E43" s="18"/>
      <c r="F43" s="18"/>
      <c r="G43" s="1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</row>
    <row r="44" spans="1:48">
      <c r="A44" s="62"/>
      <c r="B44" s="62"/>
      <c r="C44" s="62" t="s">
        <v>126</v>
      </c>
      <c r="D44" s="18"/>
      <c r="E44" s="18"/>
      <c r="F44" s="18"/>
      <c r="G44" s="1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</row>
    <row r="45" spans="1:48">
      <c r="A45" s="62"/>
      <c r="B45" s="62"/>
      <c r="C45" s="62" t="s">
        <v>127</v>
      </c>
      <c r="D45" s="18"/>
      <c r="E45" s="18"/>
      <c r="F45" s="18"/>
      <c r="G45" s="1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>
      <c r="A46" s="62"/>
      <c r="B46" s="62"/>
      <c r="C46" s="62" t="s">
        <v>128</v>
      </c>
      <c r="D46" s="18"/>
      <c r="E46" s="18"/>
      <c r="F46" s="18"/>
      <c r="G46" s="1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>
      <c r="A47" s="62" t="s">
        <v>129</v>
      </c>
      <c r="B47" s="62"/>
      <c r="C47" s="62"/>
      <c r="D47" s="18"/>
      <c r="E47" s="18"/>
      <c r="F47" s="18"/>
      <c r="G47" s="14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>
      <c r="A48" s="62"/>
      <c r="B48" s="62">
        <v>3</v>
      </c>
      <c r="C48" s="62"/>
      <c r="D48" s="18"/>
      <c r="E48" s="18"/>
      <c r="F48" s="18"/>
      <c r="G48" s="1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>
      <c r="A49" s="62"/>
      <c r="B49" s="62"/>
      <c r="C49" s="62" t="s">
        <v>130</v>
      </c>
      <c r="D49" s="18"/>
      <c r="E49" s="18"/>
      <c r="F49" s="18"/>
      <c r="G49" s="1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</row>
    <row r="50" spans="1:48">
      <c r="A50" s="62"/>
      <c r="B50" s="62"/>
      <c r="C50" s="62" t="s">
        <v>131</v>
      </c>
      <c r="D50" s="18"/>
      <c r="E50" s="18"/>
      <c r="F50" s="18"/>
      <c r="G50" s="1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>
      <c r="A51" s="62"/>
      <c r="B51" s="62"/>
      <c r="C51" s="62" t="s">
        <v>132</v>
      </c>
      <c r="D51" s="18"/>
      <c r="E51" s="18"/>
      <c r="F51" s="18"/>
      <c r="G51" s="1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>
      <c r="A52" s="62"/>
      <c r="B52" s="62"/>
      <c r="C52" s="62" t="s">
        <v>133</v>
      </c>
      <c r="D52" s="18"/>
      <c r="E52" s="18"/>
      <c r="F52" s="18"/>
      <c r="G52" s="1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>
      <c r="A53" s="62"/>
      <c r="B53" s="62"/>
      <c r="C53" s="62" t="s">
        <v>134</v>
      </c>
      <c r="D53" s="18"/>
      <c r="E53" s="18"/>
      <c r="F53" s="18"/>
      <c r="G53" s="1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>
      <c r="A54" s="62"/>
      <c r="B54" s="62"/>
      <c r="C54" s="62" t="s">
        <v>135</v>
      </c>
      <c r="D54" s="18"/>
      <c r="E54" s="18"/>
      <c r="F54" s="18"/>
      <c r="G54" s="1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>
      <c r="A55" s="62"/>
      <c r="B55" s="62"/>
      <c r="C55" s="62" t="s">
        <v>136</v>
      </c>
      <c r="D55" s="18"/>
      <c r="E55" s="18"/>
      <c r="F55" s="18"/>
      <c r="G55" s="1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>
      <c r="A56" s="62"/>
      <c r="B56" s="62"/>
      <c r="C56" s="62" t="s">
        <v>137</v>
      </c>
      <c r="D56" s="18"/>
      <c r="E56" s="18"/>
      <c r="F56" s="18"/>
      <c r="G56" s="1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>
      <c r="A57" s="62"/>
      <c r="B57" s="62"/>
      <c r="C57" s="62" t="s">
        <v>138</v>
      </c>
      <c r="D57" s="18"/>
      <c r="E57" s="18"/>
      <c r="F57" s="18"/>
      <c r="G57" s="1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>
      <c r="A58" s="62"/>
      <c r="B58" s="62"/>
      <c r="C58" s="62" t="s">
        <v>139</v>
      </c>
      <c r="D58" s="18"/>
      <c r="E58" s="18"/>
      <c r="F58" s="18"/>
      <c r="G58" s="1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>
      <c r="A59" s="62"/>
      <c r="B59" s="62"/>
      <c r="C59" s="62" t="s">
        <v>140</v>
      </c>
      <c r="D59" s="18"/>
      <c r="E59" s="18"/>
      <c r="F59" s="18"/>
      <c r="G59" s="1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>
      <c r="A60" s="62"/>
      <c r="B60" s="62"/>
      <c r="C60" s="62" t="s">
        <v>141</v>
      </c>
      <c r="D60" s="18"/>
      <c r="E60" s="18"/>
      <c r="F60" s="18"/>
      <c r="G60" s="1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>
      <c r="A61" s="62"/>
      <c r="B61" s="62"/>
      <c r="C61" s="62" t="s">
        <v>142</v>
      </c>
      <c r="D61" s="18"/>
      <c r="E61" s="18"/>
      <c r="F61" s="18"/>
      <c r="G61" s="1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</row>
    <row r="62" spans="1:48">
      <c r="A62" s="62" t="s">
        <v>143</v>
      </c>
      <c r="B62" s="62"/>
      <c r="C62" s="62"/>
      <c r="D62" s="18"/>
      <c r="E62" s="18"/>
      <c r="F62" s="18"/>
      <c r="G62" s="14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>
      <c r="A63" s="62"/>
      <c r="B63" s="62">
        <v>5</v>
      </c>
      <c r="C63" s="62"/>
      <c r="D63" s="18"/>
      <c r="E63" s="18"/>
      <c r="F63" s="18"/>
      <c r="G63" s="14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>
      <c r="A64" s="62"/>
      <c r="B64" s="62"/>
      <c r="C64" s="62" t="s">
        <v>144</v>
      </c>
      <c r="D64" s="18"/>
      <c r="E64" s="18"/>
      <c r="F64" s="18"/>
      <c r="G64" s="1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>
      <c r="A65" s="62"/>
      <c r="B65" s="62"/>
      <c r="C65" s="62" t="s">
        <v>145</v>
      </c>
      <c r="D65" s="18"/>
      <c r="E65" s="18"/>
      <c r="F65" s="18"/>
      <c r="G65" s="1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</row>
    <row r="66" spans="1:48">
      <c r="A66" s="62"/>
      <c r="B66" s="62"/>
      <c r="C66" s="62" t="s">
        <v>146</v>
      </c>
      <c r="D66" s="18"/>
      <c r="E66" s="18"/>
      <c r="F66" s="18"/>
      <c r="G66" s="1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>
      <c r="A67" s="62"/>
      <c r="B67" s="62"/>
      <c r="C67" s="62" t="s">
        <v>147</v>
      </c>
      <c r="D67" s="18"/>
      <c r="E67" s="18"/>
      <c r="F67" s="18"/>
      <c r="G67" s="1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</row>
    <row r="68" spans="1:48">
      <c r="A68" s="62"/>
      <c r="B68" s="62"/>
      <c r="C68" s="62" t="s">
        <v>148</v>
      </c>
      <c r="D68" s="18"/>
      <c r="E68" s="18"/>
      <c r="F68" s="18"/>
      <c r="G68" s="1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>
      <c r="A69" s="62"/>
      <c r="B69" s="62"/>
      <c r="C69" s="62" t="s">
        <v>149</v>
      </c>
      <c r="D69" s="18"/>
      <c r="E69" s="18"/>
      <c r="F69" s="18"/>
      <c r="G69" s="1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>
      <c r="A70" s="62" t="s">
        <v>150</v>
      </c>
      <c r="B70" s="62"/>
      <c r="C70" s="62"/>
      <c r="D70" s="18"/>
      <c r="E70" s="18"/>
      <c r="F70" s="18"/>
      <c r="G70" s="14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>
      <c r="A71" s="62"/>
      <c r="B71" s="62">
        <v>6</v>
      </c>
      <c r="C71" s="62"/>
      <c r="D71" s="18"/>
      <c r="E71" s="18"/>
      <c r="F71" s="18"/>
      <c r="G71" s="14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>
      <c r="A72" s="62"/>
      <c r="B72" s="62"/>
      <c r="C72" s="62" t="s">
        <v>151</v>
      </c>
      <c r="D72" s="18"/>
      <c r="E72" s="18"/>
      <c r="F72" s="18"/>
      <c r="G72" s="1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>
      <c r="A73" s="62"/>
      <c r="B73" s="62"/>
      <c r="C73" s="62" t="s">
        <v>152</v>
      </c>
      <c r="D73" s="18"/>
      <c r="E73" s="18"/>
      <c r="F73" s="18"/>
      <c r="G73" s="1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>
      <c r="A74" s="62"/>
      <c r="B74" s="62"/>
      <c r="C74" s="62" t="s">
        <v>153</v>
      </c>
      <c r="D74" s="18"/>
      <c r="E74" s="18"/>
      <c r="F74" s="18"/>
      <c r="G74" s="1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>
      <c r="A75" s="62"/>
      <c r="B75" s="62"/>
      <c r="C75" s="62" t="s">
        <v>154</v>
      </c>
      <c r="D75" s="18"/>
      <c r="E75" s="18"/>
      <c r="F75" s="18"/>
      <c r="G75" s="1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>
      <c r="A76" s="62"/>
      <c r="B76" s="62"/>
      <c r="C76" s="62" t="s">
        <v>155</v>
      </c>
      <c r="D76" s="18"/>
      <c r="E76" s="18"/>
      <c r="F76" s="18"/>
      <c r="G76" s="1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>
      <c r="A77" s="62"/>
      <c r="B77" s="62"/>
      <c r="C77" s="62" t="s">
        <v>156</v>
      </c>
      <c r="D77" s="18"/>
      <c r="E77" s="18"/>
      <c r="F77" s="18"/>
      <c r="G77" s="1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>
      <c r="A78" s="62"/>
      <c r="B78" s="62"/>
      <c r="C78" s="62" t="s">
        <v>157</v>
      </c>
      <c r="D78" s="18"/>
      <c r="E78" s="18"/>
      <c r="F78" s="18"/>
      <c r="G78" s="1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</sheetData>
  <mergeCells count="3">
    <mergeCell ref="D3:F4"/>
    <mergeCell ref="A3:C4"/>
    <mergeCell ref="G3:AV3"/>
  </mergeCells>
  <phoneticPr fontId="3" type="noConversion"/>
  <pageMargins left="0.75" right="0.75" top="1" bottom="1" header="0.5" footer="0.5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CatCon</vt:lpstr>
      <vt:lpstr>DepthKno</vt:lpstr>
      <vt:lpstr>RangeKnowledge</vt:lpstr>
      <vt:lpstr>Coding Matrix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gtshering</cp:lastModifiedBy>
  <cp:lastPrinted>2011-11-28T03:05:21Z</cp:lastPrinted>
  <dcterms:created xsi:type="dcterms:W3CDTF">2009-12-03T08:02:29Z</dcterms:created>
  <dcterms:modified xsi:type="dcterms:W3CDTF">2011-11-28T03:05:25Z</dcterms:modified>
</cp:coreProperties>
</file>